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UMiG_rozbudowa\2016_termomodernizacja\PRZETARG-listopad 2016\na BIP\"/>
    </mc:Choice>
  </mc:AlternateContent>
  <bookViews>
    <workbookView xWindow="0" yWindow="0" windowWidth="24000" windowHeight="9345" activeTab="2"/>
  </bookViews>
  <sheets>
    <sheet name="Opis - str 1" sheetId="5" r:id="rId1"/>
    <sheet name="termomodernizacja-str 2" sheetId="4" r:id="rId2"/>
    <sheet name="przebudowa-str 3" sheetId="1" r:id="rId3"/>
  </sheets>
  <definedNames>
    <definedName name="_ftn1" localSheetId="0">'Opis - str 1'!$C$44</definedName>
    <definedName name="_ftnref1" localSheetId="0">'Opis - str 1'!$C$29</definedName>
    <definedName name="_xlnm.Print_Area" localSheetId="0">'Opis - str 1'!$A$1:$E$36</definedName>
    <definedName name="_xlnm.Print_Area" localSheetId="2">'przebudowa-str 3'!$A$1:$G$247</definedName>
    <definedName name="_xlnm.Print_Area" localSheetId="1">'termomodernizacja-str 2'!$A$1:$G$118</definedName>
    <definedName name="_xlnm.Print_Titles" localSheetId="2">'przebudowa-str 3'!$1:$1</definedName>
    <definedName name="_xlnm.Print_Titles" localSheetId="1">'termomodernizacja-str 2'!$1:$1</definedName>
  </definedNames>
  <calcPr calcId="152511"/>
</workbook>
</file>

<file path=xl/calcChain.xml><?xml version="1.0" encoding="utf-8"?>
<calcChain xmlns="http://schemas.openxmlformats.org/spreadsheetml/2006/main">
  <c r="G242" i="1" l="1"/>
  <c r="G241" i="1"/>
  <c r="G240" i="1"/>
  <c r="G238" i="1"/>
  <c r="G237" i="1"/>
  <c r="G236" i="1"/>
  <c r="G235" i="1"/>
  <c r="G234" i="1"/>
  <c r="G233" i="1"/>
  <c r="G232" i="1"/>
  <c r="G231" i="1"/>
  <c r="G230" i="1"/>
  <c r="G229" i="1"/>
  <c r="G228" i="1"/>
  <c r="G227" i="1"/>
  <c r="G226" i="1"/>
  <c r="G225" i="1"/>
  <c r="G224" i="1"/>
  <c r="G223" i="1"/>
  <c r="G222" i="1"/>
  <c r="G221" i="1"/>
  <c r="G219" i="1"/>
  <c r="G218" i="1"/>
  <c r="G217" i="1"/>
  <c r="G216" i="1"/>
  <c r="G215" i="1"/>
  <c r="G214" i="1"/>
  <c r="G213" i="1"/>
  <c r="G212" i="1"/>
  <c r="G207" i="1"/>
  <c r="G206" i="1"/>
  <c r="G205" i="1"/>
  <c r="G204" i="1"/>
  <c r="G203" i="1"/>
  <c r="G202" i="1"/>
  <c r="G200" i="1"/>
  <c r="G199" i="1"/>
  <c r="G198" i="1"/>
  <c r="G197" i="1"/>
  <c r="G196" i="1"/>
  <c r="G195" i="1"/>
  <c r="G194" i="1"/>
  <c r="G192" i="1"/>
  <c r="G191" i="1"/>
  <c r="G190" i="1"/>
  <c r="G189" i="1"/>
  <c r="G188" i="1"/>
  <c r="G186" i="1"/>
  <c r="G185" i="1"/>
  <c r="G184" i="1"/>
  <c r="G183" i="1"/>
  <c r="G182" i="1"/>
  <c r="G181" i="1"/>
  <c r="G180" i="1"/>
  <c r="G179" i="1"/>
  <c r="G178" i="1"/>
  <c r="G177" i="1"/>
  <c r="G176" i="1"/>
  <c r="G175" i="1"/>
  <c r="G174" i="1"/>
  <c r="G173" i="1"/>
  <c r="G171" i="1"/>
  <c r="G170" i="1"/>
  <c r="G169" i="1"/>
  <c r="G168" i="1"/>
  <c r="G167" i="1"/>
  <c r="G166" i="1"/>
  <c r="G161" i="1"/>
  <c r="G160" i="1"/>
  <c r="G159" i="1"/>
  <c r="G158" i="1"/>
  <c r="G157" i="1"/>
  <c r="G156" i="1"/>
  <c r="G155" i="1"/>
  <c r="G154" i="1"/>
  <c r="G153" i="1"/>
  <c r="G152" i="1"/>
  <c r="G151" i="1"/>
  <c r="G150" i="1"/>
  <c r="G149" i="1"/>
  <c r="G148" i="1"/>
  <c r="G147" i="1"/>
  <c r="G146" i="1"/>
  <c r="G145" i="1"/>
  <c r="G144" i="1"/>
  <c r="G143" i="1"/>
  <c r="G142" i="1"/>
  <c r="G138" i="1"/>
  <c r="G137" i="1"/>
  <c r="G136" i="1"/>
  <c r="G135" i="1"/>
  <c r="G134" i="1"/>
  <c r="G133" i="1"/>
  <c r="G132" i="1"/>
  <c r="G131" i="1"/>
  <c r="G130" i="1"/>
  <c r="G129" i="1"/>
  <c r="G128" i="1"/>
  <c r="G127" i="1"/>
  <c r="G126" i="1"/>
  <c r="G125" i="1"/>
  <c r="G124" i="1"/>
  <c r="G123" i="1"/>
  <c r="G122" i="1"/>
  <c r="G121" i="1"/>
  <c r="G120" i="1"/>
  <c r="G119" i="1"/>
  <c r="G118" i="1"/>
  <c r="G117" i="1"/>
  <c r="G116" i="1"/>
  <c r="G112" i="1"/>
  <c r="G111" i="1"/>
  <c r="G110" i="1"/>
  <c r="G109" i="1"/>
  <c r="G108" i="1"/>
  <c r="G107" i="1"/>
  <c r="G106" i="1"/>
  <c r="G105" i="1"/>
  <c r="G104" i="1"/>
  <c r="G103" i="1"/>
  <c r="G102" i="1"/>
  <c r="G101" i="1"/>
  <c r="G100" i="1"/>
  <c r="G99" i="1"/>
  <c r="G98" i="1"/>
  <c r="G97" i="1"/>
  <c r="G96" i="1"/>
  <c r="G95" i="1"/>
  <c r="G94" i="1"/>
  <c r="G93" i="1"/>
  <c r="G92" i="1"/>
  <c r="G91" i="1"/>
  <c r="G90" i="1"/>
  <c r="G89" i="1"/>
  <c r="G85" i="1"/>
  <c r="G84" i="1"/>
  <c r="G83" i="1"/>
  <c r="G82" i="1"/>
  <c r="G81" i="1"/>
  <c r="G80" i="1"/>
  <c r="G79" i="1"/>
  <c r="G78" i="1"/>
  <c r="G77" i="1"/>
  <c r="G76" i="1"/>
  <c r="G71" i="1"/>
  <c r="G70" i="1" s="1"/>
  <c r="G69" i="1"/>
  <c r="G68" i="1"/>
  <c r="G67" i="1"/>
  <c r="G66" i="1"/>
  <c r="G65" i="1"/>
  <c r="G64" i="1"/>
  <c r="G63" i="1"/>
  <c r="G62" i="1"/>
  <c r="G61" i="1"/>
  <c r="G60" i="1"/>
  <c r="G59" i="1"/>
  <c r="G58" i="1"/>
  <c r="G55" i="1"/>
  <c r="G54" i="1"/>
  <c r="G53" i="1"/>
  <c r="G52" i="1"/>
  <c r="G51" i="1"/>
  <c r="G50" i="1"/>
  <c r="G48" i="1"/>
  <c r="G47" i="1"/>
  <c r="G46" i="1"/>
  <c r="G45" i="1"/>
  <c r="G44" i="1"/>
  <c r="G42" i="1"/>
  <c r="G41" i="1"/>
  <c r="G40" i="1"/>
  <c r="G39" i="1"/>
  <c r="G37" i="1"/>
  <c r="G36" i="1"/>
  <c r="G35" i="1"/>
  <c r="G34" i="1"/>
  <c r="G33" i="1"/>
  <c r="G31" i="1"/>
  <c r="G30" i="1"/>
  <c r="G29" i="1"/>
  <c r="G28" i="1"/>
  <c r="G27" i="1"/>
  <c r="G25" i="1"/>
  <c r="G24" i="1"/>
  <c r="G23" i="1"/>
  <c r="G22" i="1"/>
  <c r="G21" i="1"/>
  <c r="G20" i="1"/>
  <c r="G18" i="1"/>
  <c r="G17" i="1"/>
  <c r="G16" i="1"/>
  <c r="G14" i="1"/>
  <c r="G13" i="1"/>
  <c r="G12" i="1"/>
  <c r="G11" i="1"/>
  <c r="G10" i="1"/>
  <c r="G9" i="1"/>
  <c r="G8" i="1"/>
  <c r="G7" i="1"/>
  <c r="G6" i="1"/>
  <c r="G5" i="1"/>
  <c r="G113" i="4"/>
  <c r="G112" i="4"/>
  <c r="G111" i="4"/>
  <c r="G110" i="4"/>
  <c r="G109" i="4"/>
  <c r="G108" i="4"/>
  <c r="G107" i="4"/>
  <c r="G106" i="4"/>
  <c r="G105" i="4"/>
  <c r="G103" i="4"/>
  <c r="G102" i="4"/>
  <c r="G101" i="4"/>
  <c r="G100" i="4"/>
  <c r="G99" i="4"/>
  <c r="G98" i="4"/>
  <c r="G97" i="4"/>
  <c r="G96" i="4"/>
  <c r="G95" i="4"/>
  <c r="G94" i="4"/>
  <c r="G93" i="4"/>
  <c r="G92" i="4"/>
  <c r="G91" i="4"/>
  <c r="G90" i="4"/>
  <c r="G89" i="4"/>
  <c r="G88" i="4"/>
  <c r="G87" i="4"/>
  <c r="G86" i="4"/>
  <c r="G85" i="4"/>
  <c r="G83" i="4"/>
  <c r="G82" i="4"/>
  <c r="G81" i="4"/>
  <c r="G80" i="4"/>
  <c r="G79" i="4"/>
  <c r="G77" i="4"/>
  <c r="G76" i="4"/>
  <c r="G71" i="4"/>
  <c r="G70" i="4"/>
  <c r="G69" i="4"/>
  <c r="G68" i="4"/>
  <c r="G67" i="4"/>
  <c r="G66" i="4"/>
  <c r="G65" i="4"/>
  <c r="G64" i="4"/>
  <c r="G63" i="4"/>
  <c r="G62" i="4"/>
  <c r="G61" i="4"/>
  <c r="G60" i="4"/>
  <c r="G59" i="4"/>
  <c r="G58" i="4"/>
  <c r="G57" i="4"/>
  <c r="G56" i="4"/>
  <c r="G55" i="4"/>
  <c r="G50" i="4"/>
  <c r="G49" i="4"/>
  <c r="G48" i="4"/>
  <c r="G47" i="4"/>
  <c r="G45" i="4"/>
  <c r="G44" i="4"/>
  <c r="G43" i="4"/>
  <c r="G42" i="4"/>
  <c r="G41" i="4"/>
  <c r="G40" i="4"/>
  <c r="G39" i="4"/>
  <c r="G38" i="4"/>
  <c r="G37" i="4"/>
  <c r="G35" i="4"/>
  <c r="G34" i="4"/>
  <c r="G33" i="4"/>
  <c r="G32" i="4"/>
  <c r="G31" i="4"/>
  <c r="G30" i="4"/>
  <c r="G29" i="4"/>
  <c r="G28" i="4"/>
  <c r="G27" i="4"/>
  <c r="G26" i="4"/>
  <c r="G25" i="4"/>
  <c r="G24" i="4"/>
  <c r="G22" i="4"/>
  <c r="G21" i="4"/>
  <c r="G20" i="4"/>
  <c r="G19" i="4"/>
  <c r="G18" i="4"/>
  <c r="G17" i="4"/>
  <c r="G16" i="4"/>
  <c r="G15" i="4"/>
  <c r="G14" i="4"/>
  <c r="G13" i="4"/>
  <c r="G11" i="4"/>
  <c r="G10" i="4"/>
  <c r="G9" i="4"/>
  <c r="G8" i="4"/>
  <c r="G5" i="4"/>
  <c r="C23" i="5"/>
  <c r="C22" i="5"/>
  <c r="G75" i="4"/>
  <c r="G23" i="4"/>
  <c r="E6" i="4"/>
  <c r="G6" i="4" s="1"/>
  <c r="G4" i="4" s="1"/>
  <c r="G7" i="4" l="1"/>
  <c r="G72" i="4"/>
  <c r="G12" i="4"/>
  <c r="G46" i="4"/>
  <c r="G78" i="4"/>
  <c r="G57" i="1"/>
  <c r="G56" i="1" s="1"/>
  <c r="G84" i="4"/>
  <c r="G104" i="4"/>
  <c r="G36" i="4"/>
  <c r="G239" i="1"/>
  <c r="G220" i="1"/>
  <c r="G211" i="1"/>
  <c r="G201" i="1"/>
  <c r="G193" i="1"/>
  <c r="G187" i="1"/>
  <c r="G172" i="1"/>
  <c r="G165" i="1"/>
  <c r="G162" i="1"/>
  <c r="G139" i="1"/>
  <c r="G113" i="1"/>
  <c r="G86" i="1"/>
  <c r="G49" i="1"/>
  <c r="G43" i="1"/>
  <c r="G38" i="1"/>
  <c r="G32" i="1"/>
  <c r="G26" i="1"/>
  <c r="G19" i="1"/>
  <c r="G15" i="1"/>
  <c r="G4" i="1"/>
  <c r="G72" i="1" l="1"/>
  <c r="G208" i="1"/>
  <c r="G243" i="1"/>
  <c r="G51" i="4"/>
  <c r="G114" i="4"/>
  <c r="G115" i="4" s="1"/>
  <c r="D22" i="5" s="1"/>
  <c r="D244" i="1"/>
  <c r="D23" i="5" l="1"/>
  <c r="D24" i="5" s="1"/>
  <c r="D25" i="5" s="1"/>
  <c r="D26" i="5" s="1"/>
</calcChain>
</file>

<file path=xl/sharedStrings.xml><?xml version="1.0" encoding="utf-8"?>
<sst xmlns="http://schemas.openxmlformats.org/spreadsheetml/2006/main" count="999" uniqueCount="612">
  <si>
    <t>Lp.</t>
  </si>
  <si>
    <t>Podstawa</t>
  </si>
  <si>
    <t>Opis</t>
  </si>
  <si>
    <t>Obmiar</t>
  </si>
  <si>
    <t xml:space="preserve"> analiza indywidualna</t>
  </si>
  <si>
    <t>Wyniesienie mebli i prace zabezpieczające (przegrody oddzielające, zabezpieczenie podłóg itp.)</t>
  </si>
  <si>
    <t>kpl</t>
  </si>
  <si>
    <t>KNR 4-01 0354-05</t>
  </si>
  <si>
    <t>Wykucie z muru okien</t>
  </si>
  <si>
    <t>m2</t>
  </si>
  <si>
    <t>Wykucie z muru drzwi</t>
  </si>
  <si>
    <t>KNR 4-01 0329-03</t>
  </si>
  <si>
    <t>Wykucie otworów drzwiowych i okiennych w ścianach z cegły o grubości ponad 1/2 cegły na zaprawie wapiennej lub cementowo-wapiennej</t>
  </si>
  <si>
    <t>m3</t>
  </si>
  <si>
    <t>KNNR 3 0801-07</t>
  </si>
  <si>
    <t>Zerwanie posadzek z tworzyw sztucznych</t>
  </si>
  <si>
    <t>KNR-W 4-01 0819-05 analogia</t>
  </si>
  <si>
    <t>Rozebranie warstwy wyrównawczej z desek (płyt osb)</t>
  </si>
  <si>
    <t>KNNR 3 0801-04</t>
  </si>
  <si>
    <t>Rozebranie posadzek z płytek na zaprawie cementowej</t>
  </si>
  <si>
    <t>KNNR 3 0801-03</t>
  </si>
  <si>
    <t>Zerwanie posadzek cementowych i lastrykowych wraz z cokolikami</t>
  </si>
  <si>
    <t>KNR 4-01 0354-08</t>
  </si>
  <si>
    <t>KNR 4-01 0914-06</t>
  </si>
  <si>
    <t>m</t>
  </si>
  <si>
    <t>Opłata za utylizację gruzu</t>
  </si>
  <si>
    <t>KNR K-02 0105-06</t>
  </si>
  <si>
    <t>Ścianki działowe i zamurowania otworów z bloczków SILKA M12 o wysokości do 4,5m na zaprawie cienkospoinowej (klejowej)</t>
  </si>
  <si>
    <t>KNR 2-02 2003-08</t>
  </si>
  <si>
    <t>Ścianki działowe GR 100-02 z płyt gipsowo-kartonowych na rusztach metalowych pojedynczych z pokryciem jednostronnym, dwuwarstwowo - urządzenia toalety zabudowa</t>
  </si>
  <si>
    <t>KNR 2-02 0613-06</t>
  </si>
  <si>
    <t>Izolacje cieplne i przeciwdźwiękowe pionowe z płyt z wełny mineralnej układanych na sucho</t>
  </si>
  <si>
    <t>KNR 4-01 0313-02</t>
  </si>
  <si>
    <t>Przesklepienia otworów w ścianach z cegieł z wykuciem bruzd dla belek</t>
  </si>
  <si>
    <t>KNR 4-01 0313-04</t>
  </si>
  <si>
    <t>Dostarczenie i obsadzenie belek stalowych - C100</t>
  </si>
  <si>
    <t>KNR 4-03 1017-11</t>
  </si>
  <si>
    <t>Mechaniczne wiercenie otworów o średnicy do 10mm i głębokości do 10mm w metalu</t>
  </si>
  <si>
    <t>otworów</t>
  </si>
  <si>
    <t>KNR 4-06 0112-01</t>
  </si>
  <si>
    <t>Skręcanie połączeń śrubami o średnicy do 20mm na wysokości do 22m do 10szt na jednym stanowisku</t>
  </si>
  <si>
    <t>szt</t>
  </si>
  <si>
    <t>KNR 4-01 0313-06</t>
  </si>
  <si>
    <t>Obmurowanie końców belek stalowych (jako oddzielna robota)</t>
  </si>
  <si>
    <t>koniec</t>
  </si>
  <si>
    <t>KNR 4-01 0703-03</t>
  </si>
  <si>
    <t>Umocowanie siatki tynkarskiej Rabitza na stopkach belek, bez względu na rodzaj belki - stalowe, prefabrykowane</t>
  </si>
  <si>
    <t>KNR 2-02 1118-08</t>
  </si>
  <si>
    <t>Posadzki z płytek o wymiarach 30x30cm układanych na klej metodą zwykłą</t>
  </si>
  <si>
    <t>KNR 2-02 1112-09</t>
  </si>
  <si>
    <t>Zgrzewanie wykładzin rulonowych</t>
  </si>
  <si>
    <t>KNR 2-02 2008-02</t>
  </si>
  <si>
    <t>Tynki jednowarstwowe wewnętrzne ścian o podłożu betonowym z gipsu tynkarskiego Nidalit wykonywane mechanicznie grubości 10mm</t>
  </si>
  <si>
    <t>KNR 2-02 2008-08</t>
  </si>
  <si>
    <t>Tynki jednowarstwowe wewnętrzne ścian z gipsu tynkarskiego Nidalit wykonywane mechanicznie grubości 10mm - dodatek za pogrubienie tynków o 5mm</t>
  </si>
  <si>
    <t>KNR-W 2-02 2011-02</t>
  </si>
  <si>
    <t>Tynki (gładzie) jednowarstwowe wewnętrzne grubości 3mm z gipsu szpachlowego wykonywane ręcznie na ścianach na podłożu z tynku</t>
  </si>
  <si>
    <t>KNR 2-02 1505-03</t>
  </si>
  <si>
    <t>KNR-W 2-02 2005-03</t>
  </si>
  <si>
    <t>Okładziny stropów płytami gipsowo-kartonowymi na ruszcie metalowym podwójnym podwieszonym z kształtowników CD i Ud</t>
  </si>
  <si>
    <t>KNR-W 2-02 2005-04</t>
  </si>
  <si>
    <t>Okładziny stropów płytami gipsowo-kartonowymi na ruszcie metalowym z kształtowników CD i Ud - dodatek za drugą warstwę płyt gipsowo-kartonowych</t>
  </si>
  <si>
    <t>KNR-W 2-02 2011-04</t>
  </si>
  <si>
    <t>Tynki (gładzie) jednowarstwowe wewnętrzne grubości 3mm z gipsu szpachlowego wykonywane ręcznie na stropach na podłożu z tynku</t>
  </si>
  <si>
    <t>Dwukrotne malowanie farbami lateksowymi wewnętrznych podłoży gipsowych z gruntowaniem</t>
  </si>
  <si>
    <t>KNR 0-19 1023-06</t>
  </si>
  <si>
    <t>Montaż okien rozwieranych i uchylno-rozwieranych jednodzielnych; poz. 2.4.4 STWiOR</t>
  </si>
  <si>
    <t>KNR 0-19 1023-05 analogia</t>
  </si>
  <si>
    <t>Okno O5 (kancelaria tajna) - szklone szybami zespolonymi o klasie P2A z dwiema wartswami folii PVB</t>
  </si>
  <si>
    <t>KNR 0-19 1023-06 analogia</t>
  </si>
  <si>
    <t>Okno O6 (archiwum) - szklone szybami zespolonymi o klasie P2A z dwiema wartswami folii PVB</t>
  </si>
  <si>
    <t>Montaż okna podawczego z odzysku M=0</t>
  </si>
  <si>
    <t>Dostawa i montaż podokienników wewnętrznych z MDF laminowanego gr. 2,5 cm lub konglomeratu</t>
  </si>
  <si>
    <t>Dostawa i montaż rolet wewnętrznych (materiałowe plisy okienne)</t>
  </si>
  <si>
    <t>Dostawa i montaż rolet wewnętrznych antywłamaniowych: w oknie O5 (kancelaria tajna) oraz O6 (archiwum) w klasie RC2 wg PN-EN 1627:2011</t>
  </si>
  <si>
    <t>KNR 2-02 1102-02 analogia</t>
  </si>
  <si>
    <t>Warstwy wyrównawcze z zaprawy cementowej grubości 20mm pod posadzki zatarte na gładko</t>
  </si>
  <si>
    <t>KNR 2-02 1102-03 analogia</t>
  </si>
  <si>
    <t>Warstwy wyrównawcze pod posadzki - dodatek lub potrącenie za zmianę grubości o 10mm Krotność = 5</t>
  </si>
  <si>
    <t>KNR 2-02 0607-01</t>
  </si>
  <si>
    <t>Izolacja pozioma -paroizolacja</t>
  </si>
  <si>
    <t>KNR 2-02 0609-01</t>
  </si>
  <si>
    <t>Izolacje poziome na wierzchu konstrukcji z płyt styropianowych gr. 18 cm na lepiku</t>
  </si>
  <si>
    <t>Izolacje poziome na wierzchu konstrukcji z płyt styropianowych na lepiku - kliny styropianowe</t>
  </si>
  <si>
    <t>KNR-W 2-02 0504-02</t>
  </si>
  <si>
    <t>Pokrycie dachów papą termozgrzewalną dwuwarstwowe</t>
  </si>
  <si>
    <t>Pokrycie dachów papą termozgrzewalną dwuwarstwowe - wywinięcie na attykę</t>
  </si>
  <si>
    <t>KNR 2-02 0509-04</t>
  </si>
  <si>
    <t>Rynny dachowe z blachy z tytan- cynku grubości 0,60mm półokrągłe o średnicy 15cm</t>
  </si>
  <si>
    <t>KNR 2-02 0511-03</t>
  </si>
  <si>
    <t>Rury spustowe z blachy z tytan-cynku grubości 0,60mm okrągłe o średnicy 12cm</t>
  </si>
  <si>
    <t>KNR 2-02 0507-01</t>
  </si>
  <si>
    <t>Obróbki z blachy z tytan-cynku grubości 0,60mm przy szerokości w rozwinięciu do 25cm</t>
  </si>
  <si>
    <t>KNR-W 2-02 1609-01</t>
  </si>
  <si>
    <t>Rusztowania ramowe zewnętrzne RR-1/30 przyścienne o wysokości do 10m</t>
  </si>
  <si>
    <t>KNR 0-23 2612-01</t>
  </si>
  <si>
    <t>Ocieplenie ścian budynków w systemie przez przyklejenie płyt styropianowych gr.15cm</t>
  </si>
  <si>
    <t>Ocieplenie ścian budynków w systemie przez przyklejenie płyt styropianowych gr.16cm</t>
  </si>
  <si>
    <t>KNR 0-23 2612-08</t>
  </si>
  <si>
    <t>Ochrona narożników wypukłych kątownikiem metalowym przy ociepleniu ścian budynków płytami styropianowymi w systemie</t>
  </si>
  <si>
    <t>KNR 0-23 2612-04</t>
  </si>
  <si>
    <t>Ocieplenie ścian budynków z cegły w systemie  płytami styropianowymi przymocowanymi za pomocą dybli plastikowych</t>
  </si>
  <si>
    <t>KNR 0-23 2612-06</t>
  </si>
  <si>
    <t>Przyklejenie warstwy siatki na ścianach przy ociepleniu ścian budynków płytami styropianowymi w systemie</t>
  </si>
  <si>
    <t>KNR 0-23 2612-07</t>
  </si>
  <si>
    <t>Przyklejenie warstwy siatki na ościeżach przy ociepleniu ścian budynków płytami styropianowymi w systemie</t>
  </si>
  <si>
    <t>KNR 0-23 0931-01</t>
  </si>
  <si>
    <t>Nałożenie na podłoże podkładowej masy tynkarskiej</t>
  </si>
  <si>
    <t>KNR 0-23 0931-02</t>
  </si>
  <si>
    <t>Wykonanie cienkowarstwowej wyprawy z tynku mineralnego  o grubości 2mm na ścianach płaskich i powierzchniach poziomych</t>
  </si>
  <si>
    <t>KNR 0-23 0931-03</t>
  </si>
  <si>
    <t>Wykonanie cienkowarstwowej wyprawy z tynku mineralnego  o grubości 2mm na ościeżach o szerokości do 15cm</t>
  </si>
  <si>
    <t>KNR 0-28 2628-01</t>
  </si>
  <si>
    <t>Wykonanie boni w styropianie przy ociepleniu ścian budynków metodą "lekką"</t>
  </si>
  <si>
    <t>mb</t>
  </si>
  <si>
    <t>Dostawa i montaż podokienników zewnętrznych</t>
  </si>
  <si>
    <t>KNR 2-31 0805-01</t>
  </si>
  <si>
    <t>Ręczne rozebranie nawierzchni z kostki kamiennej nieregularnej o wys. 8 cm na podsypce piaskowej</t>
  </si>
  <si>
    <t>KNR 4-01 0104-01</t>
  </si>
  <si>
    <t>Wykopy o ścianach pionowych przy odkrywaniu odcinkami istniejących fundamentów o głębok.do 1.5 m w gr.kat. I-II</t>
  </si>
  <si>
    <t>KNR 4-01 0105-01</t>
  </si>
  <si>
    <t>Zasypanie wykopów ziemią z ukopów z przerzutem ziemi na odległość do 3 m i ubiciem warstwami co 15 cm w gr.kat. I-II</t>
  </si>
  <si>
    <t>NNRNKB 231 0511-03 analogia</t>
  </si>
  <si>
    <t>Odtworzenie nawierzchni (z materiałów z rozbiórki)</t>
  </si>
  <si>
    <t>KNR 9-15 0102-02</t>
  </si>
  <si>
    <t>Jednokrotne gruntowanie powierzchni pionowych murowanych powłoką z preparatu Siplast Primer Szybki Grunt SBS</t>
  </si>
  <si>
    <t>KNR 9-15 0201-03</t>
  </si>
  <si>
    <t>Izolowanie powierzchni pionowych murowanych masą bitumiczną Siplast Fundament Szybka Izolacja SBS - pierwsza warstwa</t>
  </si>
  <si>
    <t>KNR 9-15 0201-04</t>
  </si>
  <si>
    <t>Izolowanie powierzchni pionowych murowanych masą bitumiczną Siplast Fundament Szybka Izolacja SBS - druga warstwa</t>
  </si>
  <si>
    <t>KNR 2-02 0609-08</t>
  </si>
  <si>
    <t>Izolacje pionowe z płyt styropianowych gr.12cm XPS</t>
  </si>
  <si>
    <t>KNNR-W 3 0207-01</t>
  </si>
  <si>
    <t>Izolacje pionowe ścian fundamentowych z folii kubełkowej bez gruntowania powierzchni</t>
  </si>
  <si>
    <t>Dostawa i montaż nawiewników okiennych</t>
  </si>
  <si>
    <t>Dostawa i montaz nawiewników ściennych</t>
  </si>
  <si>
    <t>Dostawa i montaż nasad kominowych niskociśnieniowych osadzonych na skrzynce zbiorczej</t>
  </si>
  <si>
    <t>Dostawa i montaż wentylatorów dachowych osadzonych na systemowej podstawie tłumiącej</t>
  </si>
  <si>
    <t>KNR 4-04 0102-08 analogia</t>
  </si>
  <si>
    <t>Rozebranie muru ogrodzeniowego</t>
  </si>
  <si>
    <t>KNR 2-31 0807-01 analogia</t>
  </si>
  <si>
    <t>Rozebranie nawierzchni z kostki betonowej 14x12 cm lub żużlowej 14x14 cm na podsypce piaskowej z wyp.spoin piaskiem</t>
  </si>
  <si>
    <t>KNR 4-04 1101-02</t>
  </si>
  <si>
    <t>KNR 4-01 0102-01</t>
  </si>
  <si>
    <t>Wykopy wąskoprzestrzenne,nieumocnione o szer.dna do 1.5 m i głębok.do 1.5 m w gr.kat. I-II</t>
  </si>
  <si>
    <t>KNR 2-02 0202-01</t>
  </si>
  <si>
    <t>Ławy fundamentowe prostokątne żelbetowe, szer.do 0.6m</t>
  </si>
  <si>
    <t>KNR 2-02 0290-02</t>
  </si>
  <si>
    <t>Przygotowanie i montaż zbrojenia elem.budynków i budowli - pręty żebrowane</t>
  </si>
  <si>
    <t>t</t>
  </si>
  <si>
    <t>KNR 2-02 0602-01</t>
  </si>
  <si>
    <t>Izolacje przeciwwilgoc.powłokowe bitumiczne poziome - wyk.na zimno z emulsji asfalt.- pierwsza warstwa</t>
  </si>
  <si>
    <t>KNR 2-01 0320-01</t>
  </si>
  <si>
    <t>Zasypywanie wykopów liniowych o ścianach pionowych głębokości do 1.5 m kat.gr.I-II</t>
  </si>
  <si>
    <t>Murek z cegły klinkierowej wraz z wlewką betonową zbrojoną wkładką z prętów fi 6; zwieńczenie cegła klinkierową z wyoblonym narożnikiem</t>
  </si>
  <si>
    <t>Dostawa i montaż segmentów ogrodzeniowych o wymiarach 200x125 cm na konstrukcji nośnej ze słupków L=200 cm w rozstawie osiowym co 206 cm wraz z furtką</t>
  </si>
  <si>
    <t>KNR 2-21 0408-02 analogia</t>
  </si>
  <si>
    <t>Wykonanie trawników</t>
  </si>
  <si>
    <t>KNR 0-11 0316-01 analogia</t>
  </si>
  <si>
    <t>Nawierzchnie z kostki betonowej "POLBRUK" grubości 80 mm typu 10 na podsypce piaskowej grubości 50 mm z wypełnieniem spoin piaskiem; odtworzenie nawierzchni parkingu przy ogrodzeniu; kostka z odzysku</t>
  </si>
  <si>
    <t>Dostawa i montaż siłowników sterowanych elektrycznie wraz z podłączeniem elektrycznym oraz wyposażeniem, zgodnie z OPZ (w bramie wjazdowej)</t>
  </si>
  <si>
    <t>Cena jedn.</t>
  </si>
  <si>
    <t>Wartość</t>
  </si>
  <si>
    <t>Poz. 2.4.5 STWiOR</t>
  </si>
  <si>
    <t xml:space="preserve">Dostawa i montaż systemowych daszków w wejściu do budynku </t>
  </si>
  <si>
    <t>Poz. 2.4.23 STWiOR</t>
  </si>
  <si>
    <t>Dostawa i montaż pochwytów na klatce schodowej</t>
  </si>
  <si>
    <t>Poz. 2.4.10 STWiOR</t>
  </si>
  <si>
    <t>Dostawa i montaż listew odbojowych</t>
  </si>
  <si>
    <t>analiza indywidualna</t>
  </si>
  <si>
    <t>Roboty budowlane</t>
  </si>
  <si>
    <t xml:space="preserve"> kalk. własna</t>
  </si>
  <si>
    <t>Demontaż istniejącej instalacji co</t>
  </si>
  <si>
    <t>kpl.</t>
  </si>
  <si>
    <t>KNR-W 2-15 0411-01</t>
  </si>
  <si>
    <t>Zawór odcinający prosty DN15</t>
  </si>
  <si>
    <t>szt.</t>
  </si>
  <si>
    <t>Zawór równoważący gwintowany np. typ STAD DN15, z odw. (52 151-214) prod. IMI TA lub równoważne</t>
  </si>
  <si>
    <t>KNR 0-35 0215-02</t>
  </si>
  <si>
    <t>Termostat pokojowy CF-RS</t>
  </si>
  <si>
    <t>KNR-W 2-15 0418-03</t>
  </si>
  <si>
    <t>Grzejnik płytowy np. typ 11KV 600/400 prod. V&amp;M lub równoważne</t>
  </si>
  <si>
    <t>Grzejnik płytowy np. typ 11KV 600/1400 prod. V&amp;M lub równoważne</t>
  </si>
  <si>
    <t>KNR-W 2-15 0418-07</t>
  </si>
  <si>
    <t>Grzejnik płytowy np. typ 21KV 600/600 prod. V&amp;M lub równoważne</t>
  </si>
  <si>
    <t>Grzejnik płytowy np. typ 21KV 600/1000 prod. V&amp;M lub równoważne</t>
  </si>
  <si>
    <t>Grzejnik płytowy np. typ 21KV 600/1320 prod. V&amp;M lub równoważne</t>
  </si>
  <si>
    <t>Grzejnik płytowy np. typ 22KV 900/1200 prod. V&amp;M lub równoważne</t>
  </si>
  <si>
    <t>KNR-W 2-15 0112-01</t>
  </si>
  <si>
    <t>Rury wielowarstwowe np. TECElogo Pe-Xc 16 x 2,0 lub równoważne</t>
  </si>
  <si>
    <t>Rury wielowarstwowe np. TECElogo Pe-Xc 20 x2,25 lub równoważne</t>
  </si>
  <si>
    <t>KNR-W 2-15 0112-02</t>
  </si>
  <si>
    <t>Rury wielowarstwowe np. TECElogo Pe-Xc 25 x2,5 lub równoważne</t>
  </si>
  <si>
    <t>KNR-W 2-15 0112-03</t>
  </si>
  <si>
    <t>Rury wielowarstwowe np. TECElogo Pe-Xc 32 x3,0 lub równoważne</t>
  </si>
  <si>
    <t>KNR 0-34 0101-10</t>
  </si>
  <si>
    <t>Izolacja jednowarstwowa grubości 20mm rurociągów o średnicy wewnętrznej 18mm otulinami Thermaflex PUR lub równoważny</t>
  </si>
  <si>
    <t>Izolacja jednowarstwowa grubości 20mm rurociągów o średnicy wewnętrznej 22mm otulinami Thermaflex PUR lub równoważny</t>
  </si>
  <si>
    <t>KNR 0-34 0101-11</t>
  </si>
  <si>
    <t>Izolacja jednowarstwowa grubości 20mm rurociągów o średnicy wewnętrznej 25mm otulinami Thermaflex PUR lub równoważny</t>
  </si>
  <si>
    <t>KNR 0-34 0101-19</t>
  </si>
  <si>
    <t>Izolacja jednowarstwowa grubości 30mm rurociągów o średnicy wewnętrznej 35mm otulinami Thermaflex PUR lub równoważny</t>
  </si>
  <si>
    <t>KNR-W 2-15 0128-02</t>
  </si>
  <si>
    <t>Płukanie instalacji wodociągowej w budynkach niemieszkalnych Krotność = 2</t>
  </si>
  <si>
    <t>KNR-W 2-15 0406-02</t>
  </si>
  <si>
    <t>Próby szczelności instalacji c.o. i c.t. z rur stalowych i miedzianych w budynkach niemieszkalnych</t>
  </si>
  <si>
    <t>KNR-W 2-15 0128-02 analogia</t>
  </si>
  <si>
    <t>Napełnienie instalacji centralnego ogrzewania i ciepła technologicznego wodą</t>
  </si>
  <si>
    <t>KNR-W 2-15 0436-01</t>
  </si>
  <si>
    <t>Próby z dokonaniem regulacji instalacji centralnego ogrzewania i ciepła technologicznego (na gorąco)</t>
  </si>
  <si>
    <t>urz.</t>
  </si>
  <si>
    <t>KNR-W 2-15 0517-01 analogia</t>
  </si>
  <si>
    <t>KNR 7-28 0209-10</t>
  </si>
  <si>
    <t>Wykucie bruzd o przekroju do 100 cm2 w podłożu betonowym</t>
  </si>
  <si>
    <t>Przejścia przez przegrody budowlane dla instalacji co</t>
  </si>
  <si>
    <t>Dostawa i montaż bezprzewodowego systemu systemu regulacji (np.. CF2); uruchomienie instalacji centralnego ogrzewania</t>
  </si>
  <si>
    <t>Kurtyna powietrzna o mocy grzejnej 4kW (np. typ WING W100)</t>
  </si>
  <si>
    <t>Dostawa i montaż rozdzielaczy (z szafką) i siłowników do instalacji co</t>
  </si>
  <si>
    <t>Demontaż istniejącej instalacji wody</t>
  </si>
  <si>
    <t>KNR-W 2-15 0106-01</t>
  </si>
  <si>
    <t>Rurociągi stalowe ocynkowane o śr. nominalnej 15 mm o połączeniach gwintowanych, na ścianach w budynkach niemieszkalnych</t>
  </si>
  <si>
    <t>KNR-W 2-15 0106-02</t>
  </si>
  <si>
    <t>Rurociągi stalowe ocynkowane o śr. nominalnej 20 mm o połączeniach gwintowanych, na ścianach w budynkach niemieszkalnych</t>
  </si>
  <si>
    <t>KNR-W 2-15 0106-03</t>
  </si>
  <si>
    <t>Rurociągi stalowe ocynkowane o śr. nominalnej 25 mm o połączeniach gwintowanych, na ścianach w budynkach niemieszkalnych</t>
  </si>
  <si>
    <t>Rury wielowarstwowe DN15</t>
  </si>
  <si>
    <t>Izolacja rury o średnicy wewn. 15 mm otuliną z pianki kauczukowej grub. 20 mm</t>
  </si>
  <si>
    <t>Izolacja rury o średnicy wewn. 20 mm otuliną z pianki kauczukowej grub. 20 mm</t>
  </si>
  <si>
    <t>Izolacja rury o średnicy wewn. 25 mm otuliną z pianki kauczukowej grub. 30 mm</t>
  </si>
  <si>
    <t>KNR-W 2-15 0127-03</t>
  </si>
  <si>
    <t>Próba szczelności instalacji wodociągowych z rur z tworzyw sztucznych w budynkach niemieszkalnych (rurociąg o śr. do 63 mm)</t>
  </si>
  <si>
    <t>KNNR 4 0140-03</t>
  </si>
  <si>
    <t>Wodomierze skrzydełkowe domowe o śr. nominalnej 25 mm</t>
  </si>
  <si>
    <t>KNNR 4 0506-01</t>
  </si>
  <si>
    <t>Pojemnościowy podgrzewacz c.w.u., np. producent: NIBE-BIAWAR Sp. z o.o., typ: OW-E10, lub równoważne</t>
  </si>
  <si>
    <t>KNR-W 2-15 0132-03</t>
  </si>
  <si>
    <t>Zawory odcinające proste o średnicy nominalnej 25mm</t>
  </si>
  <si>
    <t>KNR-W 2-15 0137-02</t>
  </si>
  <si>
    <t>Baterie czerpalne dla umywalki</t>
  </si>
  <si>
    <t>Baterie czerpalne dla zlewozmywaka</t>
  </si>
  <si>
    <t>KNNR 4 0115-01</t>
  </si>
  <si>
    <t>Dodatek za podejście dopływowe stalowe do zaworu, baterii</t>
  </si>
  <si>
    <t xml:space="preserve"> wycena indywidualna</t>
  </si>
  <si>
    <t>Pomiar ciśnienia i wydajności na przyłaczu wody</t>
  </si>
  <si>
    <t>Włączenie do istniejącej doziemnej instalacji wodociągowej</t>
  </si>
  <si>
    <t>Przejścia przez przegrody budowlane dla instalacji wody</t>
  </si>
  <si>
    <t>KNR 2-01 0317-0101</t>
  </si>
  <si>
    <t>Wykopy liniowe o ścianach pionowych pod fundamenty, rurociągi, kolektory w gruntach suchych kat.I-II z wydobyciem urobku łopatą lub wyciągiem ręcznym; głębokość do 1.5 m, szerokość 0.8-1.5 m</t>
  </si>
  <si>
    <t>KNR 2-18 0501-02</t>
  </si>
  <si>
    <t>Kanały rurowe - podłoża z materiałów sypkich o grub.15 cm (podsypka + obsybka)</t>
  </si>
  <si>
    <t>KNR 2-01 0320-0101</t>
  </si>
  <si>
    <t>Zasypywanie wykopów liniowych o ścianach pionowych w gruntach kat.I-II; głębokość do 1.5 m, szerokość 0.8-1.5 m</t>
  </si>
  <si>
    <t>KNR 2-01 0236-01</t>
  </si>
  <si>
    <t>Zagęszczenie nasypów ubijakami mechanicznymi; grunty sypkie kat. I-III</t>
  </si>
  <si>
    <t>KNR 7-28 0209-02</t>
  </si>
  <si>
    <t>Wykucie bruzd poziomych o przekroju do 200 cm2 w ścianach murowanych</t>
  </si>
  <si>
    <t>KNR-W 2-15 0208-01</t>
  </si>
  <si>
    <t>Rurociągi z PVC-U kanalizacyjne o śr. 40 mm na ścianach w budynkach niemieszkalnych o połączeniach wciskowych</t>
  </si>
  <si>
    <t>KNR-W 2-15 0208-02</t>
  </si>
  <si>
    <t>Rurociągi z PVC-U kanalizacyjne o śr. 75 mm na ścianach w budynkach niemieszkalnych o połączeniach wciskowych</t>
  </si>
  <si>
    <t>KNR-W 2-15 0208-03</t>
  </si>
  <si>
    <t>Rurociągi z PVC-U kanalizacyjne o śr. 110 mm na ścianach w budynkach niemieszkalnych o połączeniach wciskowych</t>
  </si>
  <si>
    <t>KNR-W 2-15 0222-02</t>
  </si>
  <si>
    <t>Czyszczaki kanalizacyjne z PVC o śr. 110 mm o połączeniach wciskowych</t>
  </si>
  <si>
    <t>KNR-W 2-15 0213-05</t>
  </si>
  <si>
    <t>Wywiewka z PCV o śr. 110 mm</t>
  </si>
  <si>
    <t>KNR-W 2-15 0233-05</t>
  </si>
  <si>
    <t>KNR-W 2-15 0233-02</t>
  </si>
  <si>
    <t>KNR-W 2-15 0230-01</t>
  </si>
  <si>
    <t>Umywalki pojedyncze</t>
  </si>
  <si>
    <t>KNNR 4 0229-04</t>
  </si>
  <si>
    <t>KNNR 4 0216-02</t>
  </si>
  <si>
    <t>Wpusty podłogowe ze stali nierdzewnej fi 75 z syfonem i kołnierzem uszczelniającym</t>
  </si>
  <si>
    <t>KNR 2-18 0804-01</t>
  </si>
  <si>
    <t>Próba szczelności kanałów rurowych o śr.nominalnej 150 mm</t>
  </si>
  <si>
    <t>KNR-W 2-15 0211-03</t>
  </si>
  <si>
    <t>Dodatki za wykonanie podejść odpływowych z PVC o śr. 110 mm o połączeniach wciskowych</t>
  </si>
  <si>
    <t>podej.</t>
  </si>
  <si>
    <t>Włączenie projektowanej instalacji k.s. do istniejącej instalacji k.s.</t>
  </si>
  <si>
    <t>KNR 2-15 0214-02</t>
  </si>
  <si>
    <t>Montaż syfonu z PCW do umywalek</t>
  </si>
  <si>
    <t>Montaż syfonu z PCW do zlewozmywaków 1-komorowych</t>
  </si>
  <si>
    <t>Montaż syfonu z PCW do muszli</t>
  </si>
  <si>
    <t>KNR 2-15 0209-01 analogia</t>
  </si>
  <si>
    <t>Zawór napowietrzający</t>
  </si>
  <si>
    <t>KNR 4-01 0339-03</t>
  </si>
  <si>
    <t>Wykucie bruzd o głębokości i szerokości 1/2x1/2 cegieł w ścianach na zaprawie cementowo-wapiennej</t>
  </si>
  <si>
    <t>Przejścia przez przegrody budowlane dla instalacji kanalizacji</t>
  </si>
  <si>
    <t>Instalacja wody</t>
  </si>
  <si>
    <t>Klimatyzacja</t>
  </si>
  <si>
    <t>Dostawa układu VRF produkcji Fujitsu lub równoważne</t>
  </si>
  <si>
    <t>KNR 7-24 0153-03</t>
  </si>
  <si>
    <t>Montaż jednostki zewnętrznej</t>
  </si>
  <si>
    <t>KNR-W 2-15 0432-01 analogia</t>
  </si>
  <si>
    <t>Montaż klimatyzatorów kasetonowych</t>
  </si>
  <si>
    <t>KNR-W 2-15 0405-01</t>
  </si>
  <si>
    <t>Rurociągi w instalacjach c.o. miedziane o śr. zewnętrznej 6 mm o połączeniach lutowanych na ścianach w budynkach</t>
  </si>
  <si>
    <t>Rurociągi w instalacjach c.o. miedziane o śr. zewnętrznej 10 mm o połączeniach lutowanych na ścianach w budynkach</t>
  </si>
  <si>
    <t>KNR-W 2-15 0405-02</t>
  </si>
  <si>
    <t>Rurociągi w instalacjach c.o. miedziane o śr. zewnętrznej 12 mm o połączeniach lutowanych na ścianach w budynkach</t>
  </si>
  <si>
    <t>KNR-W 2-15 0405-03</t>
  </si>
  <si>
    <t>Rurociągi w instalacjach c.o. miedziane o śr. zewnętrznej 15 mm o połączeniach lutowanych na ścianach w budynkach</t>
  </si>
  <si>
    <t>KNR-W 2-15 0405-05</t>
  </si>
  <si>
    <t>Rurociągi w instalacjach c.o. miedziane o śr. zewnętrznej 22 mm o połączeniach lutowanych na ścianach w budynkach</t>
  </si>
  <si>
    <t>KNR 0-34 0104-12</t>
  </si>
  <si>
    <t>Izolacja rurociągów śr.10 mm otulinami np. Armaflex gr.25 mm, lub równoważne</t>
  </si>
  <si>
    <t>Izolacja rurociągów śr.22 mm otulinami np. Armaflex gr.25 mm, lub równoważne</t>
  </si>
  <si>
    <t>KNR-W 2-15 0110-03</t>
  </si>
  <si>
    <t>Rurociągi z PVCo śr. zewnętrznej 32 mm łączone metodą klejenia, na ścianach w budynkach niemieszkalnych</t>
  </si>
  <si>
    <t>KNR-W 4-02 0211-04</t>
  </si>
  <si>
    <t>Wstawienie trójnika z PVC o śr. 50 mm z uszczelnieniem uszczelkami gumowymi</t>
  </si>
  <si>
    <t>KNR 2-16 0603-04</t>
  </si>
  <si>
    <t>Płaszcze ochronne z blachy ocynkowanej o grubości 0.75 mm</t>
  </si>
  <si>
    <t>KNNR 5 0206-04</t>
  </si>
  <si>
    <t>Przewody kabelkowe o łącznym przekroju żył do 7.5 mm2 układane n.t. na podłożu innym niż betonowe</t>
  </si>
  <si>
    <t>KNR 7-08 0801-01</t>
  </si>
  <si>
    <t>Sterowniki - montaż</t>
  </si>
  <si>
    <t>KNR 7-24 0513-09</t>
  </si>
  <si>
    <t>Przedmuchanie azotem urządzeń i instalacji chłodniczych freonowych o wydajności 20.0 tys.kcal/h</t>
  </si>
  <si>
    <t>KNR 7-24 0514-09</t>
  </si>
  <si>
    <t>Próba szczelności urządzeń i instalacji obiegu freonu itp. o wydajności 20.0 tys.kcal/h</t>
  </si>
  <si>
    <t>KNR 7-24 0515-09</t>
  </si>
  <si>
    <t>Napełnienie urządzeń i instalacji obiegu freonu i podobnych czynników czynnikiem chłodniczym - wydajność 20.0 tys.kcal/h</t>
  </si>
  <si>
    <t>Czynnik chłodniczy R410A - DOSTAWA</t>
  </si>
  <si>
    <t>kg</t>
  </si>
  <si>
    <t>KNR 7-24 0516-09</t>
  </si>
  <si>
    <t>Uruchomienie i uzyskanie niskich temperatur - wydajność 20.0 tys.kcal/h</t>
  </si>
  <si>
    <t>KNR 4-01 0330-02</t>
  </si>
  <si>
    <t>Wykucie wnęk o głębok.do 1/2 ceg. w ścianach z cegieł na zaprawie wapiennej dla TM</t>
  </si>
  <si>
    <t>KNR 5-14 0101-04</t>
  </si>
  <si>
    <t>Montaż  rozdzielnica TB-1  rys  E.07</t>
  </si>
  <si>
    <t>KNR 5-14 0101-04 analogia</t>
  </si>
  <si>
    <t>Rozbudowa   rozdzielnica  TB rys. E-8</t>
  </si>
  <si>
    <t>KNNR 9 0202-07</t>
  </si>
  <si>
    <t>Demontaż skrzynek i rozdzielnic</t>
  </si>
  <si>
    <t>KNR 4-03 1001-13</t>
  </si>
  <si>
    <t>Ręczne wykucie bruzd dla rur: RIP16,RIS16,RL22 o śr.do 47 mm w cegle</t>
  </si>
  <si>
    <t>KNR 5-08 0107-02</t>
  </si>
  <si>
    <t>Rury winidurowe o śr. do 28 mm układane p.t. w podłożu różnym od betonowego w gotowych bruzdach, bez zaprawiania bruzd</t>
  </si>
  <si>
    <t>KNR 4-03 1012-02</t>
  </si>
  <si>
    <t>Zaprawianie bruzd o szer. do 50 mm</t>
  </si>
  <si>
    <t>KNR 4-03 1014-01</t>
  </si>
  <si>
    <t>Ręczne przygotowanie zaprawy cementowo-wapiennej</t>
  </si>
  <si>
    <t>KNNR 5 0203-03</t>
  </si>
  <si>
    <t>Przewody kabelkowe o łącznym przekroju żył do 30 mm2 wciągane do rur  Przewód YDY-450/750 V 5x6mm2</t>
  </si>
  <si>
    <t>KNNR 5 0203-02</t>
  </si>
  <si>
    <t>Przewody kabelkowe o łącznym przekroju żył do 12.5 mm2 wciągane do rur  Przewód YDY-450/750 V 5x2,5mm2</t>
  </si>
  <si>
    <t>KNNR 5 1209-1102</t>
  </si>
  <si>
    <t>Przebijanie otworów śr. 40 mm o długości do 30 cm w ścianach lub stropach z betonu</t>
  </si>
  <si>
    <t>otw.</t>
  </si>
  <si>
    <t>montaż uszczelnień ogniowych</t>
  </si>
  <si>
    <t>KNNR 5 0110-04</t>
  </si>
  <si>
    <t>Listwy elektroinstalacyjne z PCW (naścienne, przypodłogowe i ścienne) przykręcane do cegły</t>
  </si>
  <si>
    <t>KNNR 9 0501-02</t>
  </si>
  <si>
    <t>Wymiana opraw oświetleniowych świetlówkowych  oprawy świetlówkowe  X-LINE LED 3900 LM</t>
  </si>
  <si>
    <t>KNR 5-08 0502-05</t>
  </si>
  <si>
    <t>Przygotowanie podłoża pod oprawy oświetleniowe przykręcane na cegle mocowane na kołkach kotwiących (il.mocowań 2)</t>
  </si>
  <si>
    <t>KNR 5-08 0504-07</t>
  </si>
  <si>
    <t>Montaż z podłączeniem na gotowym podłożu opraw oświetleniowych   oprawy świetlówkowe  X-LINE LED 3900 LM (4)</t>
  </si>
  <si>
    <t>Montaż z podłączeniem na gotowym podłożu opraw oświetleniowych   oprawy świetlówkowe  X-LINE LED 6600LM (5)</t>
  </si>
  <si>
    <t>Montaż z podłączeniem na gotowym podłożu opraw oświetleniowych   oprawy świetlówkowe  X-LINE LED 4400 LM (6)</t>
  </si>
  <si>
    <t>Montaż z podłączeniem na gotowym podłożu opraw oświetleniowych   oprawy świetlówkowe  X-LINE LED 6500 LM (7)</t>
  </si>
  <si>
    <t>Montaż z podłączeniem na gotowym podłożu opraw oświetleniowych   oprawy  Rubin LOOK LED 3300 LM (3)</t>
  </si>
  <si>
    <t>Montaż z podłączeniem na gotowym podłożu opraw oświetleniowych   oprawy  ESSENCE LED 2600LM PLX  (2)</t>
  </si>
  <si>
    <t>Montaż z podłączeniem na gotowym podłożu opraw oświetleniowych    oprawy  awaryjna RUTA 3W  ( Aw1)</t>
  </si>
  <si>
    <t>Montaż z podłączeniem na gotowym podłożu opraw oświetleniowych  oprawy  awaryjne SK8 na jasno  (EW1)</t>
  </si>
  <si>
    <t>Montaż z podłączeniem na gotowym podłożu opraw oświetleniowych  oprawy  awaryjne SK8 na jasno  (EW2)</t>
  </si>
  <si>
    <t>Montaż z podłączeniem na gotowym podłożu opraw oświetleniowych oprawy  awaryjne UP DOOR 1500LM  LED (Zaw)</t>
  </si>
  <si>
    <t>KNR 5-08 0301-23</t>
  </si>
  <si>
    <t>Przygotowanie podłoża pod mocowanie osprzętu na zaprawie cementowej lub gipsowej z wykonaniem ślepych otworów ręcznie w cegle</t>
  </si>
  <si>
    <t>KNR 5-08 0302-01</t>
  </si>
  <si>
    <t>Montaż na gotowym podłożu puszek bakelitowych o śr.do 60mm</t>
  </si>
  <si>
    <t>KNR 5-08 0303-04</t>
  </si>
  <si>
    <t>Montaż na gotowym podłożu puszek 75x75 z tworzywa szt. o il. wylotów 4 i przekroju przewodów do 2.5 mm2 - mocowanych przez przykręcenie</t>
  </si>
  <si>
    <t>KNR 5-08 0307-02</t>
  </si>
  <si>
    <t>Montaż na gotowym podłożu łączników instalacyjnych podtynkowych jednobiegunowych, przycisków w puszce instalacyjnej z podłączeniem  Łącznik p/t 1-biegunowy st. podwyż. IP-20</t>
  </si>
  <si>
    <t>KNR 5-08 0307-03</t>
  </si>
  <si>
    <t>Montaż na gotowym podłożu łączników instalacyjnych podtynkowych świecznikowych w puszce instalacyjnej z podłączeniem  Łącznik p/t świecznikowy podw.st.IP-20</t>
  </si>
  <si>
    <t>KNR 5-08 0307-04</t>
  </si>
  <si>
    <t>Montaż na gotowym podłożu łączników instalacyjnych podtynkowych schod dwubiegunowych w puszce instalacyjnej z podłączeniem  Łącznik p/t schodowy podw.st.IP-20</t>
  </si>
  <si>
    <t>KNR 5-08 0308-02</t>
  </si>
  <si>
    <t>Montaż na gotowym podłożu łączników bryzgoszczelnych bakelitowych świecznikowych mocowanych przez przykręcenie z podłączeniem  Łącznik świeczn. n/t-w/t 250V/10Ast.p IP-4</t>
  </si>
  <si>
    <t>KNR 5-08 0309-03</t>
  </si>
  <si>
    <t>Montaż do gotowego podłoża gniazd wtyczkowych podtynkowych 2-bieg.z uziemieniem w puszkach z podłączeniem pojedyńcze  Gniazdo 2P 10/16 A stand. wyższy</t>
  </si>
  <si>
    <t>KNR 5-08 0309-06</t>
  </si>
  <si>
    <t>Montaż do gotowego podłoża gniazd wtyczkowych bryzgoszczelnych 2-bieg.z uziemieniem przykręcanych 16A/2.5mm2 z podłączeniem  gniazda pojedyńcze     IP 44</t>
  </si>
  <si>
    <t>KNR 5-08 0815-16</t>
  </si>
  <si>
    <t>Podłączenie silników w obudowie normalnej - kable 3-żyłowe Cu do 6 mm2</t>
  </si>
  <si>
    <t>KNR 5-08 0813-02</t>
  </si>
  <si>
    <t>Podłączenie przewodów kabelkowych w powłoce polwinitowej pod zaciski lub bolce (przekrój żył do 4 mm2)</t>
  </si>
  <si>
    <t>KNNR 5 0205-04</t>
  </si>
  <si>
    <t>Przewody kabelkowe YDY 3x1,5 mm2 układane p.t. w gotowych bruzdach w betonie</t>
  </si>
  <si>
    <t>Przewody kabelkowe YDY 3x2,5 mm2 układane p.t. w gotowych bruzdach w betonie</t>
  </si>
  <si>
    <t>Przewody kabelkowe YDY 4x1,5 mm2 układane p.t. w gotowych bruzdach w betonie</t>
  </si>
  <si>
    <t>KNNR 5 0205-06</t>
  </si>
  <si>
    <t>Przewody kabelkowe Przewód YDY-450/750 V 5x2,5mm2 układane p.t. w gotowych bruzdach w betonie  falownik</t>
  </si>
  <si>
    <t>KNNR 5 1207-02</t>
  </si>
  <si>
    <t>Wykucie bruzd dla przewodów wtynkowych na styku elementów betonowych</t>
  </si>
  <si>
    <t>KNNR 5 1208-01</t>
  </si>
  <si>
    <t>Zaprawianie bruzd o szerokości do 25 mm</t>
  </si>
  <si>
    <t>KNNR-W 9 111-02</t>
  </si>
  <si>
    <t>Uzupełnienie tynków kat.III zwykłych po robotach instalacyjnych - pasy pokrywające bruzdy o szer. 10-15 cm</t>
  </si>
  <si>
    <t>KNR 4-03 1004-20</t>
  </si>
  <si>
    <t>Mechaniczne przebijanie otworów w ścianach lub stropach betonowych o długości przebicia do 40 cm - śr.rury do 100 mm</t>
  </si>
  <si>
    <t>KNNR 9 0401-07</t>
  </si>
  <si>
    <t>Demontaż nieuszczelnionego łącznika podtynkowego, natynkowego</t>
  </si>
  <si>
    <t>KNNR 9 0402-05</t>
  </si>
  <si>
    <t>Demontaż gniazd instalacyjnych wtykowych nieuszczelnionych podtynkowych, natynkowych</t>
  </si>
  <si>
    <t>KNNR 9 0203-05</t>
  </si>
  <si>
    <t>Demontaż  aparatury</t>
  </si>
  <si>
    <t>KNNR 9 0501-06</t>
  </si>
  <si>
    <t>Demontaż opraw oświetleniowych świetlówkowych</t>
  </si>
  <si>
    <t>KNNR 9 0305-03</t>
  </si>
  <si>
    <t>Demontaż przewodów kabelkowych o łącznym przekroju żył do 30 mm2 układanych w korytkach i listwach instalacyjnych</t>
  </si>
  <si>
    <t>KNR 5-08 0108-01</t>
  </si>
  <si>
    <t>Rury winidurowe o śr. do 20 mm układane p.t. w betonie w gotowych bruzdach, bez zaprawiania bruzd</t>
  </si>
  <si>
    <t>KNR 5-08 0620-03</t>
  </si>
  <si>
    <t>Montaż  szyn połączeniowych w pomieszczeniach</t>
  </si>
  <si>
    <t>Montaż szyn ekwipotencjalnych</t>
  </si>
  <si>
    <t>KNR 5-08 0206-03</t>
  </si>
  <si>
    <t>Przewody izolowane jednożyłowe o przekroju żyły do 35 mm2 układane w gotowych korytkach  Przewód LY-750V 16mm2</t>
  </si>
  <si>
    <t>KNR 5-08 0206-02</t>
  </si>
  <si>
    <t>Przewody izolowane jednożyłowe o przekroju żyły do 10 mm2 układane w gotowych korytkach Przewód LY-750V 10mm2</t>
  </si>
  <si>
    <t>Przewody izolowane jednożyłowe o przekroju żyły do 10 mm2 układane w gotowych korytkach</t>
  </si>
  <si>
    <t>KNR 5-08 0620-01</t>
  </si>
  <si>
    <t>Montaż uchwytów uziemiających</t>
  </si>
  <si>
    <t>KNR 5-08 0611-02</t>
  </si>
  <si>
    <t>Montaż uziomu powierzchniowego w wykopie o głęb. do 0.6 m w gruncie kat.III  - fundament</t>
  </si>
  <si>
    <t>KNR 4-01 0336-01</t>
  </si>
  <si>
    <t>Wykucie bruzd  1/4x1/2 ceg. w ścianach z cegieł na zaprawie cementowo-wapiennej</t>
  </si>
  <si>
    <t>KNR 5-08 0108-03</t>
  </si>
  <si>
    <t>Rury winidurowe o śr. do 37 mm układane p.t. w betonie w gotowych bruzdach, bez zaprawiania bruzd</t>
  </si>
  <si>
    <t>KNR 5-08 0606-03 analogia</t>
  </si>
  <si>
    <t>Montaż zwodów pionowych  w rurach</t>
  </si>
  <si>
    <t>KNR 5-08 0604-03</t>
  </si>
  <si>
    <t>Montaż zwodów poziomych nienaprężanych z pręta o śr.do 10mm na dachu płaskim pokrytym papą na betonie</t>
  </si>
  <si>
    <t>KNR 5-08 0618-02</t>
  </si>
  <si>
    <t>Łączenie pręta o śr.do 10mm na dachu za pomoca złączy skręcanych odgałęźnych 3-wylotowych</t>
  </si>
  <si>
    <t>KNR 5-08 0619-05</t>
  </si>
  <si>
    <t>Montaż złączy kontrolnych z połączeniem drut-drut w instalacji uziemiającej i odgromowej</t>
  </si>
  <si>
    <t>KNR 5-08 0619-01</t>
  </si>
  <si>
    <t>Montaż złączy do rynny okapowej na dachu w instalacji uziemiającej i odgromowej</t>
  </si>
  <si>
    <t>KNR 5-08 0622-05</t>
  </si>
  <si>
    <t>Montaż typowych iglic na dachu z gotowymi kotwami  maszt odgromowy h=3m</t>
  </si>
  <si>
    <t>KNR 4-03 1205-01</t>
  </si>
  <si>
    <t>Pierwszy pomiar uziemienia ochronnego lub roboczego</t>
  </si>
  <si>
    <t>pomiar.</t>
  </si>
  <si>
    <t>KNR 4-03 1202-01</t>
  </si>
  <si>
    <t>Sprawdzenie i pomiar kompletnego 1-fazowego obwodu elektrycznego niskiego napięcia</t>
  </si>
  <si>
    <t>KNNR 5 1305-01</t>
  </si>
  <si>
    <t>Sprawdzenie samoczynnego wyłączania zasilania (pierwsza próba)</t>
  </si>
  <si>
    <t>prób.</t>
  </si>
  <si>
    <t>KNR 13-21 0402-03</t>
  </si>
  <si>
    <t>Badanie wyłącznika przeciwporażeniowego różnicowo-prądowego</t>
  </si>
  <si>
    <t>KNNR 5 1301-02</t>
  </si>
  <si>
    <t>Sprawdzenie i pomiar 3-fazowego obwodu elektrycznego niskiego napięcia</t>
  </si>
  <si>
    <t>pomiar</t>
  </si>
  <si>
    <t>KNNR 9 0202-06</t>
  </si>
  <si>
    <t>Demontaż skrzynki PD-K</t>
  </si>
  <si>
    <t>KNR AT-14 0110-13</t>
  </si>
  <si>
    <t>Montaż szafki PD-K w nowej obudowie 7U</t>
  </si>
  <si>
    <t>KNR AT-14 0108-01</t>
  </si>
  <si>
    <t>Montaż panela rozdzielczego RJ45 w przygotowanym stelażu 19"</t>
  </si>
  <si>
    <t>KNR AT-14 0110-04</t>
  </si>
  <si>
    <t>Montaż listwy zasilającej szafy 19"</t>
  </si>
  <si>
    <t>KNR 5-08 0212-01</t>
  </si>
  <si>
    <t>Układanie w gotowych korytkach i na drabinkach bez mocowania, przewodów kabelkowych miedzianych (aluminiowych) w powłoce polwinitowej o przekroju do 6mm2 (12mm2 dla Al) &lt;YTKSY 8x0,5&gt;</t>
  </si>
  <si>
    <t>KNR 5-08 0306-01</t>
  </si>
  <si>
    <t>Montaż na gotowym podłożu odgałęźników z tworzyw sztucznych natynkowo-wtynkowych, przykręcanych 3-wylotowych dla przewodów wtynkowych o przekroju do 2,5mm2</t>
  </si>
  <si>
    <t>KNR 5-05 0203-04</t>
  </si>
  <si>
    <t>Zarobienie, rozszycie na łączówkach i włączenie kabli stacyjnych o pojemności 5x2</t>
  </si>
  <si>
    <t>końców</t>
  </si>
  <si>
    <t>KNR AT-14 0105-01</t>
  </si>
  <si>
    <t>Montaż złącza RJ45 na skrętce 4-parowej nieekranowanej UTP</t>
  </si>
  <si>
    <t>Demontaż gniazda wtykowego nieuszczelnionego podtynkowego, natynkowego</t>
  </si>
  <si>
    <t>Demontaż przewodów kabelkowych o przekroju żył do 30mm2 układanych w korytkach i listwach instalacyjnych</t>
  </si>
  <si>
    <t>KNR-W 5-08 0114-04</t>
  </si>
  <si>
    <t>Montaż listew elektroinstalacyjnych (naściennych, przypodłogowych i ściennych) mocowanych przez przykręcenie do cegły - kanał 60x40</t>
  </si>
  <si>
    <t>Montaż listew elektroinstalacyjnych (naściennych, przypodłogowych i ściennych) mocowanych przez przykręcenie do cegły - kanał 50x20</t>
  </si>
  <si>
    <t>Układanie w gotowych korytkach i na drabinkach bez mocowania, przewodów kabelkowych miedzianych (aluminiowych) w powłoce polwinitowej o przekroju do 6mm2 (12mm2 dla Al &lt;Kabel UTP kat 6&gt;</t>
  </si>
  <si>
    <t>KNR 5-08 0212-02</t>
  </si>
  <si>
    <t>Układanie w gotowych korytkach i na drabinkach bez mocowania, przewodów kabelkowych miedzianych (aluminiowych) w powłoce polwinitowej o przekroju do 12mm2 (20mm2 dla Al) &lt;YDY 3x2,5&gt;</t>
  </si>
  <si>
    <t>KNR 5-08 0301-02</t>
  </si>
  <si>
    <t>Osadzenie kołków plastykowych w podłożu ceglanym</t>
  </si>
  <si>
    <t>KNR 5-08 0402-01</t>
  </si>
  <si>
    <t>Przykręcenie do gotowego podłoża bez częściowego rozebrania  i podłączenia aparatów o masie do 2,5kg z 2 otworami mocującymi &lt;Puszka mosaic 2M + Support + ramka&gt;</t>
  </si>
  <si>
    <t>Przykręcenie do gotowego podłoża bez częściowego rozebrania  i podłączenia aparatów o masie do 2,5kg z 2 otworami mocującymi &lt;Puszka mosaic 3M + Support + ramka&gt;</t>
  </si>
  <si>
    <t>KNR AT-14 0107-01</t>
  </si>
  <si>
    <t>Montaż gniazd RJ45 w gnieździe abonenckim lub panelu - Moduł RJ-45 kat 5 + adapter</t>
  </si>
  <si>
    <t>Montaż gniazd wtyczkowych podtynkowych 2-biegunowych z uziemieniem w puszkach &lt;gniazdo 230V  z blokadą DATA czerwone&gt;</t>
  </si>
  <si>
    <t>KNR 5-08 0813-01</t>
  </si>
  <si>
    <t>Podłączenie przewodów kabelkowych o przekroju do 2,5mm2 w powłoce polwinitowej pod zaciski lub bolce</t>
  </si>
  <si>
    <t>KNR 5-05 0205-04</t>
  </si>
  <si>
    <t>Zarobienie, rozszycie na gniazdach 2 XRJ 45 i właczenie kabli stacyjnych o pojemnoscikabla 4x2</t>
  </si>
  <si>
    <t>końc.kabl.</t>
  </si>
  <si>
    <t>KNR 5-01 1311-01</t>
  </si>
  <si>
    <t>Pomiary tłumienności skutecznej przy jednej częstotliwości kabla o 10 parach parametr kat.5e.</t>
  </si>
  <si>
    <t>odc.</t>
  </si>
  <si>
    <t>KNR-W 5-08 0902-01</t>
  </si>
  <si>
    <t>Sprawdzenie samoczynnego wyłączenia zasilania, pierwszy pomiar impedancji pętli zwarciowej</t>
  </si>
  <si>
    <t>KNR-W 5-08 0902-02</t>
  </si>
  <si>
    <t>Sprawdzenie samoczynnego wyłączenia zasilania, następny pomiar impedancji pętli zwarciowej</t>
  </si>
  <si>
    <t>KNR-W 5-08 0902-05</t>
  </si>
  <si>
    <t>Sprawdzenie samoczynnego wyłączenia zasilania, pomiar pierwszy próby działania wyłącznika różnicowoprądowego</t>
  </si>
  <si>
    <t>KNR-W 5-08 0902-06</t>
  </si>
  <si>
    <t>Sprawdzenie samoczynnego wyłączenia zasilania, pomiar następny próby działania wyłącznika różnicowoprądowego</t>
  </si>
  <si>
    <t>KNR AL-01 0201-01</t>
  </si>
  <si>
    <t>Demontaż czujki ruchu pasywnej podczerwieni</t>
  </si>
  <si>
    <t>Montaż czujki ruchu pasywnej podczerwieni - czujka z demontażu</t>
  </si>
  <si>
    <t>Unieczynnienie i ponowne uruchomienie instalacji alarmowej</t>
  </si>
  <si>
    <t>KNR 2-02 1121-05/poz. 2.4.23 STWiOR</t>
  </si>
  <si>
    <t>Okładziny schodów z płytek 30x30cm układanych na klej metodą kombinowaną</t>
  </si>
  <si>
    <t>Posadzki z wykładzin z tworzyw sztucznych typu tarkett wraz z wywyinięciem na ścian wsp.1.1</t>
  </si>
  <si>
    <t>KNR 2-02 1112-05/ poz. 2.4.12 STWiOR</t>
  </si>
  <si>
    <t>Licowanie ścian płytkami z kamieni sztucznych o wymiarach 25x40cm na zaprawie klejowej</t>
  </si>
  <si>
    <t>KNR-W 2-02 0840-07/ poz. 2.4.16 STWiOR</t>
  </si>
  <si>
    <t>KNR 2-02 1505-03/poz. 2.4.9 STWiOR</t>
  </si>
  <si>
    <t>Drzwi wewnętrzne  wyposażone w dwa zamki patentowe z kompletem min 3 kluczy; drzwi DR1A - antywłamaniowe w klasie RC3 wg PN-EN1627:2011; drzwi DR2, DR4, DR5 z kratkami transferowymi (wg PT). Drzwi DR6 i DR6a  (szklone szkłem weneckim)</t>
  </si>
  <si>
    <t>KNR 2-02s 1203-01/wg poz. 2.4.7 STWiOR+ poz. 2.4.8 STWiOR</t>
  </si>
  <si>
    <t>Drzwi zewnętrzne antywłamaniowe klasy RC2 z profili ALU, wyposażone w dwa zamki patentowe z kompletem kluczy (po min 3 szt.)</t>
  </si>
  <si>
    <t>KNR 2-02s 1203-01/wg poz. 2.4.4 STWiOR</t>
  </si>
  <si>
    <t>Płuczka ustępowa podtynkowa z możliwością oszczędnego używania wody - wlot z boku</t>
  </si>
  <si>
    <t xml:space="preserve">Miska ustępowa wisząca </t>
  </si>
  <si>
    <t>1. Rozbiórki</t>
  </si>
  <si>
    <t>2. Roboty murowe i lekka zabudowa</t>
  </si>
  <si>
    <t>3. Nadproża stalowe</t>
  </si>
  <si>
    <t>4. Posadzki</t>
  </si>
  <si>
    <t>5. Ściany</t>
  </si>
  <si>
    <t>6. Sufity</t>
  </si>
  <si>
    <t>7. Stolarka okienna i drzwiowa</t>
  </si>
  <si>
    <t>Roboty instalacyjne</t>
  </si>
  <si>
    <t xml:space="preserve"> Instalacja co</t>
  </si>
  <si>
    <t>Razem netto</t>
  </si>
  <si>
    <t>jedn. obm.</t>
  </si>
  <si>
    <t>2. Instalacja wody</t>
  </si>
  <si>
    <t>2. Instalacja kanalizacji sanitarnej</t>
  </si>
  <si>
    <t>3. Klimatyzacja</t>
  </si>
  <si>
    <t>Roboty instalacyjne - elektryczne i teletechniczne</t>
  </si>
  <si>
    <t>Instalacje teletechniczne</t>
  </si>
  <si>
    <t>1. Instalacja fotowoltaiczna</t>
  </si>
  <si>
    <t>2. Rozdzielnice elektryczne</t>
  </si>
  <si>
    <t>3. Inst. oświetlenia + gniazda</t>
  </si>
  <si>
    <t>1. Przeniesienie szafki PD-K z pomieszczenia 29b do pomieszczenia 26</t>
  </si>
  <si>
    <t>2. Instalacja sieci strukturalnej i zasilania dedykowanego</t>
  </si>
  <si>
    <t>3. Instalacja alarmowa</t>
  </si>
  <si>
    <t xml:space="preserve">Razem netto </t>
  </si>
  <si>
    <t>ROBOTY BUDOWLANE</t>
  </si>
  <si>
    <t>Instalacja co</t>
  </si>
  <si>
    <t>Kanalizacja sanitarna</t>
  </si>
  <si>
    <t>Instalacje elektryczne</t>
  </si>
  <si>
    <t>Wykucie z muru krat okiennych (w oknach: O5, O6, O10, O11)</t>
  </si>
  <si>
    <t xml:space="preserve">Demontaż pochwytów schodowych </t>
  </si>
  <si>
    <t>Wywiezienie gruzu spryzmowanego samochodami samowyładowczymi na odległość do 15 km</t>
  </si>
  <si>
    <t>KNR 4-01 0108-11 + KNR 4-01 0108-12</t>
  </si>
  <si>
    <t>Samopoziomująca masa szpachlowa do spoinowania wewnętrznego  - wylewka korygująco - wyrównująca grubości do 10,0mm</t>
  </si>
  <si>
    <t>KNNR 2 1208-01 + KNNR 2 1208-02</t>
  </si>
  <si>
    <t>Transport gruzu z terenu rozbiórki przy ręcznym załadowaniu i wyładowaniu samochodem skrzyniowym na odl. do 15 km</t>
  </si>
  <si>
    <t xml:space="preserve">Zlewozmywak jednokomorowy z ociekaczem </t>
  </si>
  <si>
    <t>Przebudowa i rozbudowa ogrodzenia zewnętrznego na potrzeby osadzenia jednostki zewnętrznej klimatyzatorów</t>
  </si>
  <si>
    <t>Obudowa zewnętrznej jednostki klimatyzatorów wraz z fundamentem; obudowa z drewna impregnowanego o podwyższonej wytrzmałości na warunki zewn. (drewno egzotyczne), zgodnie z PT</t>
  </si>
  <si>
    <t>Dostawa i montaż bariereki ochronej ze stali nierdzewnej w oknie półpiętra (5 profili 50x30 mm ze stali nierdzewnej)</t>
  </si>
  <si>
    <t>Brama wjazdowa</t>
  </si>
  <si>
    <t xml:space="preserve">Budowa ogrodzenia zewnętrznego </t>
  </si>
  <si>
    <t>Dostawa i montaż instalacji  fotowoltaicznej  w/g rysunku  E-06 i E 05 z dostawą konstrukcji wsporczej oraz zabudową "układu antypompującego" uniemożliwiającego dystrybucję energii generowanej w instalacji fotowoltaicznej do sieci ENEA Operator sp. z o.o.</t>
  </si>
  <si>
    <t>Termomodernizacja budynku B</t>
  </si>
  <si>
    <t>Kosztorys ofertowy w zakresie termomodernizacji netto:</t>
  </si>
  <si>
    <t>Przebudowa budynku i prace na zewnątrz</t>
  </si>
  <si>
    <t>Kosztorys ofertowy w zakresie przebudowy i robót zewnętrznych razem netto:</t>
  </si>
  <si>
    <t>Rodzaj robót</t>
  </si>
  <si>
    <t>Wartość netto</t>
  </si>
  <si>
    <t>Razem kosztorys ofertowy netto</t>
  </si>
  <si>
    <t>Podatek VAT</t>
  </si>
  <si>
    <t>Razem kosztorys ofertowy brutto</t>
  </si>
  <si>
    <t>2. Stolarka okienna i drzwiowa</t>
  </si>
  <si>
    <t>3. Dach - pokrycie wg poz. 2.4.3 oraz 5.4 STWiOR</t>
  </si>
  <si>
    <t xml:space="preserve">4. Elewacja wg poz. 2.4.2 oraz 5.3 STWiOR </t>
  </si>
  <si>
    <t>5. Cokół wg poz. 2.4.2 oraz 5.3 STWiOR</t>
  </si>
  <si>
    <t>6. Wentylacja</t>
  </si>
  <si>
    <t>4. Uziemienie odgromowe</t>
  </si>
  <si>
    <t>8. Elementy kowalsko-ślusarskie</t>
  </si>
  <si>
    <t>9. Roboty zewnętrzne</t>
  </si>
  <si>
    <t>1. Rozdzielnice elektryczne</t>
  </si>
  <si>
    <t>2. Inst. oświetlenia + gniazda</t>
  </si>
  <si>
    <t>3. Demontaż instalacji i osprzętu</t>
  </si>
  <si>
    <t>4. Uziemienie wyrównawcze</t>
  </si>
  <si>
    <t>5. Pomiary elektryczne</t>
  </si>
  <si>
    <t>analiza własna</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</si>
  <si>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</si>
  <si>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</si>
  <si>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</si>
  <si>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</si>
  <si>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</si>
  <si>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</si>
  <si>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</si>
  <si>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</si>
  <si>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</si>
  <si>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</si>
  <si>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 xml:space="preserve">Cena jednostkowa robocizny R = </t>
  </si>
  <si>
    <t>Koszty pośrednie Kp (naliczone do R  i S – pracy sprzętu)  =</t>
  </si>
  <si>
    <t xml:space="preserve">Koszty zakupu Kz (naliczone do M – materiałów) = </t>
  </si>
  <si>
    <t>Zysk Z (naliczony do R, S i Kp) =</t>
  </si>
  <si>
    <r>
      <t>1.</t>
    </r>
    <r>
      <rPr>
        <sz val="7"/>
        <color theme="1"/>
        <rFont val="Times New Roman"/>
        <family val="1"/>
        <charset val="238"/>
      </rPr>
      <t xml:space="preserve">   </t>
    </r>
    <r>
      <rPr>
        <u/>
        <sz val="11"/>
        <color theme="1"/>
        <rFont val="Calibri"/>
        <family val="2"/>
        <charset val="238"/>
      </rPr>
      <t>Stawki kalkulacyjne przyjęte do wyceny:</t>
    </r>
  </si>
  <si>
    <t>……………………</t>
  </si>
  <si>
    <t>…………………..</t>
  </si>
  <si>
    <t xml:space="preserve">Kosztorys ofertowy sporządzić dla wszystkich branż i wszystkich robót objętych dokumentacją projektową poprzez wycenę wszystkich  pozycji zawartych w przedmiarach robót - załączniku nr 8 do SIWZ.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</si>
  <si>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zł/r-g</t>
  </si>
  <si>
    <t>%</t>
  </si>
  <si>
    <r>
      <t>2.</t>
    </r>
    <r>
      <rPr>
        <sz val="7"/>
        <color theme="1"/>
        <rFont val="Times New Roman"/>
        <family val="1"/>
        <charset val="238"/>
      </rPr>
      <t xml:space="preserve">       </t>
    </r>
    <r>
      <rPr>
        <u/>
        <sz val="11"/>
        <color theme="1"/>
        <rFont val="Calibri"/>
        <family val="2"/>
        <charset val="238"/>
      </rPr>
      <t>Wyceny robót dokonać wg arkuszy "termomodernizacja" oraz "przebudowa"</t>
    </r>
  </si>
  <si>
    <t>3. Podsumowanie kosztorysu:</t>
  </si>
  <si>
    <t>4. Załączniki</t>
  </si>
  <si>
    <t>………………………………….</t>
  </si>
  <si>
    <t>podpis uprawnionego przedstawiciela Wykonawcy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</si>
</sst>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2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1"/>
      <color theme="1"/>
      <name val="Calibri"/>
      <family val="2"/>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5" fillId="0" borderId="0" applyFont="0" applyFill="0" applyBorder="0" applyAlignment="0" applyProtection="0"/>
    <xf numFmtId="0" fontId="18" fillId="0" borderId="0" applyNumberFormat="0" applyFill="0" applyBorder="0" applyAlignment="0" applyProtection="0"/>
  </cellStyleXfs>
  <cellXfs count="174">
    <xf numFmtId="0" fontId="0" fillId="0" borderId="0" xfId="0"/>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center" wrapText="1"/>
    </xf>
    <xf numFmtId="164" fontId="6" fillId="0" borderId="1" xfId="1" applyNumberFormat="1"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1" xfId="0" applyFont="1" applyBorder="1" applyAlignment="1">
      <alignment horizontal="left" vertical="center" wrapText="1"/>
    </xf>
    <xf numFmtId="164" fontId="6" fillId="0" borderId="1" xfId="1" applyNumberFormat="1" applyFont="1" applyBorder="1" applyAlignment="1">
      <alignment vertical="center" wrapText="1"/>
    </xf>
    <xf numFmtId="164" fontId="6" fillId="0" borderId="0" xfId="1" applyNumberFormat="1" applyFont="1" applyAlignment="1">
      <alignment vertical="center"/>
    </xf>
    <xf numFmtId="0" fontId="4" fillId="0" borderId="1" xfId="0" applyFont="1" applyBorder="1" applyAlignment="1">
      <alignment vertical="center" wrapText="1"/>
    </xf>
    <xf numFmtId="0" fontId="4" fillId="0" borderId="1" xfId="0" applyNumberFormat="1" applyFont="1" applyBorder="1" applyAlignment="1">
      <alignment vertical="center" wrapText="1"/>
    </xf>
    <xf numFmtId="43" fontId="6" fillId="0" borderId="1" xfId="1" applyFont="1" applyBorder="1" applyAlignment="1">
      <alignment vertical="center"/>
    </xf>
    <xf numFmtId="43" fontId="6" fillId="0" borderId="0" xfId="1" applyFont="1" applyAlignment="1">
      <alignment vertical="center"/>
    </xf>
    <xf numFmtId="0" fontId="6" fillId="2" borderId="1" xfId="0" applyFont="1" applyFill="1" applyBorder="1" applyAlignment="1">
      <alignment vertical="center"/>
    </xf>
    <xf numFmtId="0" fontId="6" fillId="2" borderId="1" xfId="0" applyFont="1" applyFill="1" applyBorder="1" applyAlignment="1">
      <alignment vertical="center" wrapText="1"/>
    </xf>
    <xf numFmtId="43" fontId="8" fillId="2" borderId="1" xfId="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3" fontId="7" fillId="0" borderId="1" xfId="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43" fontId="6" fillId="2" borderId="1" xfId="1" applyFont="1" applyFill="1" applyBorder="1" applyAlignment="1">
      <alignment horizontal="center" vertical="center"/>
    </xf>
    <xf numFmtId="43" fontId="6" fillId="2" borderId="1" xfId="1" applyFont="1" applyFill="1" applyBorder="1" applyAlignment="1">
      <alignment vertical="center"/>
    </xf>
    <xf numFmtId="0" fontId="6" fillId="0" borderId="1" xfId="0" applyFont="1" applyFill="1" applyBorder="1" applyAlignment="1">
      <alignment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43" fontId="8" fillId="0" borderId="1" xfId="1" applyFont="1" applyFill="1" applyBorder="1" applyAlignment="1">
      <alignment vertical="center"/>
    </xf>
    <xf numFmtId="0" fontId="6" fillId="0" borderId="0" xfId="0" applyFont="1" applyFill="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43" fontId="6" fillId="0" borderId="1" xfId="1" applyFont="1" applyFill="1" applyBorder="1" applyAlignment="1">
      <alignment vertical="center"/>
    </xf>
    <xf numFmtId="164" fontId="6" fillId="0" borderId="1" xfId="1" applyNumberFormat="1" applyFont="1" applyFill="1" applyBorder="1" applyAlignment="1">
      <alignment vertical="center" wrapText="1"/>
    </xf>
    <xf numFmtId="164" fontId="6" fillId="0" borderId="1" xfId="1" applyNumberFormat="1" applyFont="1" applyFill="1" applyBorder="1" applyAlignment="1">
      <alignment vertical="center"/>
    </xf>
    <xf numFmtId="0" fontId="6" fillId="0" borderId="2" xfId="0" applyFont="1" applyBorder="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center" vertical="center"/>
    </xf>
    <xf numFmtId="164" fontId="6" fillId="0" borderId="5" xfId="1" applyNumberFormat="1" applyFont="1" applyBorder="1" applyAlignment="1">
      <alignment vertical="center"/>
    </xf>
    <xf numFmtId="43" fontId="6" fillId="0" borderId="3" xfId="1" applyFont="1" applyBorder="1" applyAlignment="1">
      <alignment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xf>
    <xf numFmtId="164" fontId="6" fillId="3" borderId="1" xfId="1" applyNumberFormat="1" applyFont="1" applyFill="1" applyBorder="1" applyAlignment="1">
      <alignment vertical="center"/>
    </xf>
    <xf numFmtId="0" fontId="6" fillId="3" borderId="1" xfId="0" applyFont="1" applyFill="1" applyBorder="1" applyAlignment="1">
      <alignment vertical="center"/>
    </xf>
    <xf numFmtId="43" fontId="6" fillId="3" borderId="1" xfId="1" applyFont="1" applyFill="1" applyBorder="1" applyAlignment="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xf>
    <xf numFmtId="164" fontId="6" fillId="4" borderId="1" xfId="1" applyNumberFormat="1" applyFont="1" applyFill="1" applyBorder="1" applyAlignment="1">
      <alignment vertical="center"/>
    </xf>
    <xf numFmtId="0" fontId="6" fillId="4" borderId="1" xfId="0" applyFont="1" applyFill="1" applyBorder="1" applyAlignment="1">
      <alignment vertical="center"/>
    </xf>
    <xf numFmtId="43" fontId="6" fillId="4" borderId="1" xfId="1" applyFont="1" applyFill="1" applyBorder="1" applyAlignment="1">
      <alignment vertical="center"/>
    </xf>
    <xf numFmtId="43" fontId="8" fillId="3" borderId="1" xfId="1" applyFont="1" applyFill="1" applyBorder="1" applyAlignment="1">
      <alignment vertical="center"/>
    </xf>
    <xf numFmtId="0" fontId="6" fillId="4" borderId="11" xfId="0" applyFont="1" applyFill="1" applyBorder="1" applyAlignment="1">
      <alignment vertical="center" wrapText="1"/>
    </xf>
    <xf numFmtId="0" fontId="6" fillId="4" borderId="11" xfId="0" applyFont="1" applyFill="1" applyBorder="1" applyAlignment="1">
      <alignment horizontal="center" vertical="center"/>
    </xf>
    <xf numFmtId="164" fontId="6" fillId="4" borderId="11" xfId="1" applyNumberFormat="1" applyFont="1" applyFill="1" applyBorder="1" applyAlignment="1">
      <alignment vertical="center"/>
    </xf>
    <xf numFmtId="43" fontId="6" fillId="4" borderId="11" xfId="1" applyFont="1" applyFill="1" applyBorder="1" applyAlignment="1">
      <alignment vertical="center"/>
    </xf>
    <xf numFmtId="43" fontId="8" fillId="4" borderId="1" xfId="1" applyFont="1" applyFill="1" applyBorder="1" applyAlignment="1">
      <alignment vertical="center"/>
    </xf>
    <xf numFmtId="0" fontId="10" fillId="4" borderId="1" xfId="0" applyFont="1" applyFill="1" applyBorder="1" applyAlignment="1">
      <alignment vertical="center"/>
    </xf>
    <xf numFmtId="0" fontId="10" fillId="4" borderId="1" xfId="0" applyFont="1" applyFill="1" applyBorder="1" applyAlignment="1">
      <alignment vertical="center" wrapText="1"/>
    </xf>
    <xf numFmtId="43" fontId="7" fillId="4" borderId="1" xfId="1" applyFont="1" applyFill="1" applyBorder="1" applyAlignment="1">
      <alignment vertical="center"/>
    </xf>
    <xf numFmtId="0" fontId="10" fillId="4" borderId="7" xfId="0" applyFont="1" applyFill="1" applyBorder="1" applyAlignment="1">
      <alignment vertical="center" wrapText="1"/>
    </xf>
    <xf numFmtId="43" fontId="7" fillId="4" borderId="8" xfId="1" applyFont="1" applyFill="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wrapText="1"/>
    </xf>
    <xf numFmtId="0" fontId="10" fillId="4" borderId="1" xfId="0" applyFont="1" applyFill="1" applyBorder="1" applyAlignment="1">
      <alignment horizontal="center" vertical="center" wrapText="1"/>
    </xf>
    <xf numFmtId="43" fontId="10" fillId="4" borderId="1" xfId="1" applyFont="1" applyFill="1" applyBorder="1" applyAlignment="1">
      <alignment vertical="center"/>
    </xf>
    <xf numFmtId="0" fontId="10" fillId="4" borderId="1" xfId="0" applyFont="1" applyFill="1" applyBorder="1" applyAlignment="1">
      <alignment horizontal="left" vertical="center" wrapText="1"/>
    </xf>
    <xf numFmtId="164" fontId="10" fillId="4" borderId="1" xfId="1" applyNumberFormat="1" applyFont="1" applyFill="1" applyBorder="1" applyAlignment="1">
      <alignment horizontal="left" vertical="center" wrapText="1"/>
    </xf>
    <xf numFmtId="43" fontId="10" fillId="4" borderId="1" xfId="1" applyFont="1" applyFill="1" applyBorder="1" applyAlignment="1">
      <alignment horizontal="left" vertical="center"/>
    </xf>
    <xf numFmtId="0" fontId="10" fillId="4" borderId="1" xfId="0" applyFont="1" applyFill="1" applyBorder="1" applyAlignment="1">
      <alignment horizontal="center" vertical="center"/>
    </xf>
    <xf numFmtId="164" fontId="10" fillId="4" borderId="1" xfId="1" applyNumberFormat="1" applyFont="1" applyFill="1" applyBorder="1" applyAlignment="1">
      <alignment vertical="center"/>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4" fillId="3" borderId="1" xfId="0" applyFont="1" applyFill="1" applyBorder="1" applyAlignment="1">
      <alignment vertical="center" wrapText="1"/>
    </xf>
    <xf numFmtId="0" fontId="6" fillId="3" borderId="1" xfId="0" applyFont="1" applyFill="1" applyBorder="1" applyAlignment="1">
      <alignment horizontal="center" vertical="center" wrapText="1"/>
    </xf>
    <xf numFmtId="43" fontId="8" fillId="3" borderId="1" xfId="1" applyFont="1" applyFill="1" applyBorder="1" applyAlignment="1">
      <alignment horizontal="center" vertical="center"/>
    </xf>
    <xf numFmtId="0" fontId="10" fillId="2"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2" borderId="0" xfId="0" applyFont="1" applyFill="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right" vertical="center" wrapText="1"/>
    </xf>
    <xf numFmtId="0" fontId="4" fillId="0" borderId="1" xfId="0" applyFont="1" applyBorder="1" applyAlignment="1">
      <alignment horizontal="center" vertical="center"/>
    </xf>
    <xf numFmtId="0" fontId="10" fillId="4" borderId="6"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5" xfId="0" applyFont="1" applyFill="1" applyBorder="1" applyAlignment="1">
      <alignmen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2" xfId="0" applyFont="1" applyFill="1" applyBorder="1" applyAlignment="1">
      <alignment horizontal="left" vertical="center"/>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Fill="1" applyBorder="1" applyAlignment="1">
      <alignment horizontal="center" vertical="center"/>
    </xf>
    <xf numFmtId="0" fontId="6" fillId="0" borderId="0" xfId="0" applyFont="1" applyFill="1" applyAlignment="1">
      <alignment horizontal="center" vertical="center"/>
    </xf>
    <xf numFmtId="0" fontId="8" fillId="2" borderId="2" xfId="0" applyFont="1" applyFill="1" applyBorder="1" applyAlignment="1">
      <alignment vertical="center"/>
    </xf>
    <xf numFmtId="0" fontId="8" fillId="2" borderId="5" xfId="0" applyFont="1" applyFill="1" applyBorder="1" applyAlignment="1">
      <alignment vertical="center"/>
    </xf>
    <xf numFmtId="0" fontId="7" fillId="4" borderId="2" xfId="0" applyFont="1" applyFill="1" applyBorder="1" applyAlignment="1">
      <alignment vertical="center"/>
    </xf>
    <xf numFmtId="0" fontId="7" fillId="4" borderId="5" xfId="0" applyFont="1" applyFill="1" applyBorder="1" applyAlignment="1">
      <alignment vertical="center"/>
    </xf>
    <xf numFmtId="0" fontId="10" fillId="4" borderId="2" xfId="0" applyFont="1" applyFill="1" applyBorder="1" applyAlignment="1">
      <alignment horizontal="center" vertical="center" wrapText="1"/>
    </xf>
    <xf numFmtId="43" fontId="7" fillId="4" borderId="3" xfId="1" applyFont="1" applyFill="1" applyBorder="1" applyAlignment="1">
      <alignment vertical="center"/>
    </xf>
    <xf numFmtId="0" fontId="6" fillId="0" borderId="8" xfId="0" applyFont="1" applyBorder="1" applyAlignment="1">
      <alignment horizontal="center" vertical="center"/>
    </xf>
    <xf numFmtId="164" fontId="6" fillId="0" borderId="8" xfId="1" applyNumberFormat="1" applyFont="1" applyBorder="1" applyAlignment="1">
      <alignment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6" fillId="4" borderId="2" xfId="0" applyFont="1" applyFill="1" applyBorder="1" applyAlignment="1">
      <alignment vertical="center"/>
    </xf>
    <xf numFmtId="0" fontId="7" fillId="4" borderId="2" xfId="0" applyFont="1" applyFill="1" applyBorder="1" applyAlignment="1">
      <alignment vertical="center" wrapText="1"/>
    </xf>
    <xf numFmtId="0" fontId="7" fillId="4" borderId="5" xfId="0" applyFont="1" applyFill="1" applyBorder="1" applyAlignment="1">
      <alignment vertical="center" wrapText="1"/>
    </xf>
    <xf numFmtId="0" fontId="7" fillId="4" borderId="3" xfId="0" applyFont="1" applyFill="1" applyBorder="1" applyAlignment="1">
      <alignment vertical="center" wrapText="1"/>
    </xf>
    <xf numFmtId="0" fontId="10" fillId="4" borderId="3" xfId="0" applyFont="1" applyFill="1" applyBorder="1" applyAlignment="1">
      <alignment vertical="center" wrapText="1"/>
    </xf>
    <xf numFmtId="0" fontId="7" fillId="4" borderId="6" xfId="0" applyFont="1" applyFill="1" applyBorder="1" applyAlignment="1">
      <alignment vertical="center"/>
    </xf>
    <xf numFmtId="0" fontId="7" fillId="4" borderId="4" xfId="0" applyFont="1" applyFill="1" applyBorder="1" applyAlignment="1">
      <alignment vertical="center"/>
    </xf>
    <xf numFmtId="43" fontId="7" fillId="4" borderId="7" xfId="1" applyFont="1" applyFill="1" applyBorder="1" applyAlignment="1">
      <alignment vertical="center"/>
    </xf>
    <xf numFmtId="43" fontId="11" fillId="2" borderId="0" xfId="1" applyFont="1" applyFill="1" applyBorder="1" applyAlignment="1">
      <alignment vertical="center"/>
    </xf>
    <xf numFmtId="0" fontId="6" fillId="2" borderId="0" xfId="0" applyFont="1" applyFill="1" applyAlignment="1">
      <alignment vertical="center"/>
    </xf>
    <xf numFmtId="0" fontId="10" fillId="2" borderId="2" xfId="0" applyFont="1" applyFill="1" applyBorder="1" applyAlignment="1">
      <alignment horizontal="center" vertical="center" wrapText="1"/>
    </xf>
    <xf numFmtId="43" fontId="8" fillId="2" borderId="3" xfId="1" applyFont="1" applyFill="1" applyBorder="1" applyAlignment="1">
      <alignment vertical="center"/>
    </xf>
    <xf numFmtId="0" fontId="8" fillId="4" borderId="2" xfId="0" applyFont="1" applyFill="1" applyBorder="1" applyAlignment="1">
      <alignment vertical="center"/>
    </xf>
    <xf numFmtId="0" fontId="8" fillId="4" borderId="5" xfId="0" applyFont="1" applyFill="1" applyBorder="1" applyAlignment="1">
      <alignment vertical="center"/>
    </xf>
    <xf numFmtId="0" fontId="3" fillId="2" borderId="1" xfId="0" applyFont="1" applyFill="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2" borderId="1" xfId="0" applyFont="1" applyFill="1" applyBorder="1" applyAlignment="1">
      <alignment vertical="center"/>
    </xf>
    <xf numFmtId="0" fontId="3" fillId="2" borderId="1" xfId="0" applyFont="1" applyFill="1" applyBorder="1" applyAlignment="1">
      <alignment horizontal="right" vertical="center"/>
    </xf>
    <xf numFmtId="43" fontId="6" fillId="3" borderId="1" xfId="1" applyFont="1" applyFill="1" applyBorder="1" applyAlignment="1">
      <alignment horizontal="center" vertical="center"/>
    </xf>
    <xf numFmtId="43" fontId="6" fillId="0" borderId="8" xfId="1" applyFont="1" applyBorder="1" applyAlignment="1">
      <alignment vertical="center"/>
    </xf>
    <xf numFmtId="43" fontId="8" fillId="0" borderId="10" xfId="1" applyFont="1" applyFill="1" applyBorder="1" applyAlignment="1">
      <alignment horizontal="center" vertical="center"/>
    </xf>
    <xf numFmtId="43" fontId="8" fillId="0" borderId="3" xfId="1" applyFont="1" applyFill="1" applyBorder="1" applyAlignment="1">
      <alignment horizontal="center" vertical="center"/>
    </xf>
    <xf numFmtId="43" fontId="8" fillId="0" borderId="3" xfId="1" applyFont="1" applyFill="1" applyBorder="1" applyAlignment="1">
      <alignment horizontal="center" vertical="center" wrapText="1"/>
    </xf>
    <xf numFmtId="43" fontId="7" fillId="4" borderId="3" xfId="1" applyFont="1" applyFill="1" applyBorder="1" applyAlignment="1">
      <alignment vertical="center" wrapText="1"/>
    </xf>
    <xf numFmtId="43" fontId="8" fillId="4" borderId="3" xfId="1" applyFont="1" applyFill="1" applyBorder="1" applyAlignment="1">
      <alignment vertical="center"/>
    </xf>
    <xf numFmtId="43" fontId="6" fillId="0" borderId="5" xfId="1" applyFont="1" applyBorder="1" applyAlignment="1">
      <alignment vertical="center"/>
    </xf>
    <xf numFmtId="43" fontId="8" fillId="2" borderId="5" xfId="1" applyFont="1" applyFill="1" applyBorder="1" applyAlignment="1">
      <alignment vertical="center"/>
    </xf>
    <xf numFmtId="43" fontId="3" fillId="2" borderId="1" xfId="1" applyFont="1" applyFill="1" applyBorder="1" applyAlignment="1">
      <alignment horizontal="center" vertical="center"/>
    </xf>
    <xf numFmtId="43" fontId="3" fillId="0" borderId="1" xfId="1" applyFont="1" applyBorder="1" applyAlignment="1">
      <alignment vertical="center"/>
    </xf>
    <xf numFmtId="43" fontId="3" fillId="2" borderId="1" xfId="1" applyFont="1" applyFill="1" applyBorder="1" applyAlignment="1">
      <alignment vertical="center"/>
    </xf>
    <xf numFmtId="43" fontId="3" fillId="0" borderId="0" xfId="1" applyFont="1" applyAlignment="1">
      <alignment vertical="center"/>
    </xf>
    <xf numFmtId="0" fontId="3" fillId="0" borderId="1" xfId="0" applyFont="1" applyBorder="1" applyAlignment="1">
      <alignment vertical="center" wrapText="1"/>
    </xf>
    <xf numFmtId="0" fontId="2" fillId="0" borderId="1" xfId="0" applyFont="1" applyBorder="1" applyAlignment="1">
      <alignment vertical="center" wrapText="1"/>
    </xf>
    <xf numFmtId="0" fontId="12"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indent="4"/>
    </xf>
    <xf numFmtId="0" fontId="15" fillId="0" borderId="0" xfId="0" applyFont="1" applyAlignment="1">
      <alignment horizontal="left" vertical="center" indent="2"/>
    </xf>
    <xf numFmtId="0" fontId="18" fillId="0" borderId="0" xfId="2" applyAlignment="1">
      <alignment horizontal="left" vertical="center" indent="4"/>
    </xf>
    <xf numFmtId="0" fontId="15" fillId="0" borderId="0" xfId="0" applyFont="1" applyAlignment="1">
      <alignment horizontal="left" vertical="center" indent="5"/>
    </xf>
    <xf numFmtId="0" fontId="18" fillId="0" borderId="0" xfId="2" applyAlignment="1">
      <alignment vertical="center"/>
    </xf>
    <xf numFmtId="0" fontId="15" fillId="0" borderId="0" xfId="0" applyFont="1" applyAlignment="1">
      <alignment horizontal="right" vertical="center" indent="2"/>
    </xf>
    <xf numFmtId="43" fontId="1" fillId="0" borderId="0" xfId="1" applyFont="1" applyAlignment="1">
      <alignment vertical="center"/>
    </xf>
    <xf numFmtId="0" fontId="1" fillId="0" borderId="0" xfId="0" applyFont="1" applyAlignment="1">
      <alignment vertical="center"/>
    </xf>
    <xf numFmtId="43" fontId="19" fillId="0" borderId="0" xfId="1" applyFont="1" applyAlignment="1">
      <alignment horizontal="center" vertical="center" wrapText="1"/>
    </xf>
    <xf numFmtId="43" fontId="1" fillId="0" borderId="0" xfId="1" applyFont="1" applyAlignment="1">
      <alignment horizontal="center" vertical="center"/>
    </xf>
    <xf numFmtId="0" fontId="13"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7" fillId="2" borderId="1" xfId="0" applyFont="1" applyFill="1" applyBorder="1" applyAlignment="1">
      <alignment horizontal="left" vertical="center"/>
    </xf>
    <xf numFmtId="0" fontId="7" fillId="4" borderId="1" xfId="0" applyFont="1" applyFill="1" applyBorder="1" applyAlignment="1">
      <alignment horizontal="left" vertical="center"/>
    </xf>
    <xf numFmtId="43" fontId="11" fillId="2" borderId="4" xfId="1"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3" xfId="0" applyFont="1" applyFill="1" applyBorder="1" applyAlignment="1">
      <alignment horizontal="left" vertical="center" wrapText="1"/>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view="pageBreakPreview" topLeftCell="A13" zoomScaleNormal="100" zoomScaleSheetLayoutView="100" workbookViewId="0">
      <selection activeCell="I28" sqref="I28"/>
    </sheetView>
  </sheetViews>
  <sheetFormatPr defaultRowHeight="15"/>
  <cols>
    <col min="1" max="1" width="3.375" style="122" customWidth="1"/>
    <col min="2" max="2" width="7.375" style="122" customWidth="1"/>
    <col min="3" max="3" width="48.75" style="122" customWidth="1"/>
    <col min="4" max="4" width="16.375" style="140" customWidth="1"/>
    <col min="5" max="5" width="5.75" style="122" customWidth="1"/>
    <col min="6" max="16384" width="9" style="122"/>
  </cols>
  <sheetData>
    <row r="1" spans="2:5" ht="170.25" customHeight="1">
      <c r="B1" s="156" t="s">
        <v>604</v>
      </c>
      <c r="C1" s="156"/>
      <c r="D1" s="156"/>
    </row>
    <row r="2" spans="2:5" ht="6" customHeight="1">
      <c r="C2" s="143"/>
    </row>
    <row r="3" spans="2:5">
      <c r="C3" s="143" t="s">
        <v>587</v>
      </c>
    </row>
    <row r="4" spans="2:5">
      <c r="C4" s="155" t="s">
        <v>588</v>
      </c>
      <c r="D4" s="155"/>
    </row>
    <row r="5" spans="2:5">
      <c r="C5" s="157" t="s">
        <v>589</v>
      </c>
      <c r="D5" s="157"/>
    </row>
    <row r="6" spans="2:5">
      <c r="C6" s="155" t="s">
        <v>590</v>
      </c>
      <c r="D6" s="155"/>
    </row>
    <row r="7" spans="2:5">
      <c r="C7" s="155" t="s">
        <v>591</v>
      </c>
      <c r="D7" s="155"/>
    </row>
    <row r="8" spans="2:5">
      <c r="C8" s="155" t="s">
        <v>592</v>
      </c>
      <c r="D8" s="155"/>
    </row>
    <row r="9" spans="2:5" ht="3.75" customHeight="1">
      <c r="C9" s="143"/>
    </row>
    <row r="10" spans="2:5">
      <c r="C10" s="144" t="s">
        <v>593</v>
      </c>
    </row>
    <row r="12" spans="2:5">
      <c r="B12" s="145" t="s">
        <v>601</v>
      </c>
    </row>
    <row r="13" spans="2:5">
      <c r="C13" s="150" t="s">
        <v>597</v>
      </c>
      <c r="D13" s="151" t="s">
        <v>603</v>
      </c>
      <c r="E13" s="152" t="s">
        <v>605</v>
      </c>
    </row>
    <row r="14" spans="2:5">
      <c r="C14" s="150" t="s">
        <v>598</v>
      </c>
      <c r="D14" s="151" t="s">
        <v>602</v>
      </c>
      <c r="E14" s="152" t="s">
        <v>606</v>
      </c>
    </row>
    <row r="15" spans="2:5">
      <c r="C15" s="150" t="s">
        <v>599</v>
      </c>
      <c r="D15" s="151" t="s">
        <v>602</v>
      </c>
      <c r="E15" s="152" t="s">
        <v>606</v>
      </c>
    </row>
    <row r="16" spans="2:5">
      <c r="C16" s="150" t="s">
        <v>600</v>
      </c>
      <c r="D16" s="151" t="s">
        <v>603</v>
      </c>
      <c r="E16" s="152" t="s">
        <v>606</v>
      </c>
    </row>
    <row r="17" spans="2:4">
      <c r="C17" s="150"/>
      <c r="D17" s="151"/>
    </row>
    <row r="18" spans="2:4">
      <c r="B18" s="145" t="s">
        <v>607</v>
      </c>
      <c r="D18" s="151"/>
    </row>
    <row r="19" spans="2:4">
      <c r="C19" s="150"/>
      <c r="D19" s="151"/>
    </row>
    <row r="20" spans="2:4">
      <c r="B20" s="152" t="s">
        <v>608</v>
      </c>
      <c r="C20" s="150"/>
      <c r="D20" s="151"/>
    </row>
    <row r="21" spans="2:4" ht="24.95" customHeight="1">
      <c r="B21" s="121" t="s">
        <v>0</v>
      </c>
      <c r="C21" s="121" t="s">
        <v>568</v>
      </c>
      <c r="D21" s="137" t="s">
        <v>569</v>
      </c>
    </row>
    <row r="22" spans="2:4" ht="24.95" customHeight="1">
      <c r="B22" s="123">
        <v>1</v>
      </c>
      <c r="C22" s="124" t="str">
        <f>'termomodernizacja-str 2'!A2</f>
        <v>Termomodernizacja budynku B</v>
      </c>
      <c r="D22" s="138">
        <f>'termomodernizacja-str 2'!G115</f>
        <v>0</v>
      </c>
    </row>
    <row r="23" spans="2:4" ht="24.95" customHeight="1">
      <c r="B23" s="123">
        <v>2</v>
      </c>
      <c r="C23" s="124" t="str">
        <f>'przebudowa-str 3'!A2</f>
        <v>Przebudowa budynku i prace na zewnątrz</v>
      </c>
      <c r="D23" s="138">
        <f>'przebudowa-str 3'!D244</f>
        <v>0</v>
      </c>
    </row>
    <row r="24" spans="2:4" ht="24.95" customHeight="1">
      <c r="B24" s="124"/>
      <c r="C24" s="125" t="s">
        <v>570</v>
      </c>
      <c r="D24" s="138">
        <f>SUM(D22:D23)</f>
        <v>0</v>
      </c>
    </row>
    <row r="25" spans="2:4" ht="24.95" customHeight="1">
      <c r="B25" s="124"/>
      <c r="C25" s="125" t="s">
        <v>571</v>
      </c>
      <c r="D25" s="138">
        <f>D24*23%</f>
        <v>0</v>
      </c>
    </row>
    <row r="26" spans="2:4" ht="24.95" customHeight="1">
      <c r="B26" s="126"/>
      <c r="C26" s="127" t="s">
        <v>572</v>
      </c>
      <c r="D26" s="139">
        <f>D24+D25</f>
        <v>0</v>
      </c>
    </row>
    <row r="28" spans="2:4">
      <c r="B28" s="152" t="s">
        <v>609</v>
      </c>
    </row>
    <row r="29" spans="2:4">
      <c r="B29" s="148" t="s">
        <v>594</v>
      </c>
      <c r="C29" s="147"/>
    </row>
    <row r="30" spans="2:4">
      <c r="B30" s="148" t="s">
        <v>595</v>
      </c>
    </row>
    <row r="31" spans="2:4">
      <c r="B31" s="148" t="s">
        <v>596</v>
      </c>
    </row>
    <row r="34" spans="3:4">
      <c r="D34" s="154" t="s">
        <v>610</v>
      </c>
    </row>
    <row r="35" spans="3:4" ht="33.75">
      <c r="C35" s="146"/>
      <c r="D35" s="153" t="s">
        <v>611</v>
      </c>
    </row>
    <row r="37" spans="3:4">
      <c r="C37" s="144"/>
    </row>
    <row r="42" spans="3:4">
      <c r="C42"/>
    </row>
    <row r="43" spans="3:4">
      <c r="C43"/>
    </row>
    <row r="44" spans="3:4">
      <c r="C44" s="149"/>
    </row>
  </sheetData>
  <mergeCells count="6">
    <mergeCell ref="C6:D6"/>
    <mergeCell ref="C7:D7"/>
    <mergeCell ref="C8:D8"/>
    <mergeCell ref="B1:D1"/>
    <mergeCell ref="C5:D5"/>
    <mergeCell ref="C4:D4"/>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&amp;RZałącznik nr 9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view="pageBreakPreview" topLeftCell="A106" zoomScaleNormal="100" zoomScaleSheetLayoutView="100" workbookViewId="0">
      <selection activeCell="E117" sqref="E117:E118"/>
    </sheetView>
  </sheetViews>
  <sheetFormatPr defaultRowHeight="15"/>
  <cols>
    <col min="1" max="1" width="7.5" style="96" customWidth="1"/>
    <col min="2" max="2" width="20.375" style="7" customWidth="1"/>
    <col min="3" max="3" width="66.875" style="7" customWidth="1"/>
    <col min="4" max="4" width="8" style="3" customWidth="1"/>
    <col min="5" max="5" width="10.75" style="6" customWidth="1"/>
    <col min="6" max="6" width="9" style="14"/>
    <col min="7" max="7" width="11.5" style="14" customWidth="1"/>
    <col min="8" max="16384" width="9" style="6"/>
  </cols>
  <sheetData>
    <row r="1" spans="1:7" s="3" customFormat="1" ht="31.5">
      <c r="A1" s="95" t="s">
        <v>0</v>
      </c>
      <c r="B1" s="19" t="s">
        <v>1</v>
      </c>
      <c r="C1" s="19" t="s">
        <v>2</v>
      </c>
      <c r="D1" s="19" t="s">
        <v>533</v>
      </c>
      <c r="E1" s="19" t="s">
        <v>3</v>
      </c>
      <c r="F1" s="20" t="s">
        <v>161</v>
      </c>
      <c r="G1" s="20" t="s">
        <v>162</v>
      </c>
    </row>
    <row r="2" spans="1:7" s="3" customFormat="1" ht="18.75">
      <c r="A2" s="89" t="s">
        <v>564</v>
      </c>
      <c r="B2" s="90"/>
      <c r="C2" s="21"/>
      <c r="D2" s="22"/>
      <c r="E2" s="22"/>
      <c r="F2" s="23"/>
      <c r="G2" s="23"/>
    </row>
    <row r="3" spans="1:7" s="3" customFormat="1" ht="18.75">
      <c r="A3" s="92" t="s">
        <v>170</v>
      </c>
      <c r="B3" s="90"/>
      <c r="C3" s="91"/>
      <c r="D3" s="22"/>
      <c r="E3" s="22"/>
      <c r="F3" s="23"/>
      <c r="G3" s="23"/>
    </row>
    <row r="4" spans="1:7" s="3" customFormat="1" ht="15.75">
      <c r="A4" s="158" t="s">
        <v>523</v>
      </c>
      <c r="B4" s="159"/>
      <c r="C4" s="77"/>
      <c r="D4" s="45"/>
      <c r="E4" s="45"/>
      <c r="F4" s="128"/>
      <c r="G4" s="78">
        <f>SUM(G5:G6)</f>
        <v>0</v>
      </c>
    </row>
    <row r="5" spans="1:7">
      <c r="A5" s="30">
        <v>1</v>
      </c>
      <c r="B5" s="25" t="s">
        <v>7</v>
      </c>
      <c r="C5" s="25" t="s">
        <v>8</v>
      </c>
      <c r="D5" s="30" t="s">
        <v>9</v>
      </c>
      <c r="E5" s="38">
        <v>27.538</v>
      </c>
      <c r="F5" s="36"/>
      <c r="G5" s="36">
        <f>E5*F5</f>
        <v>0</v>
      </c>
    </row>
    <row r="6" spans="1:7">
      <c r="A6" s="30">
        <v>2</v>
      </c>
      <c r="B6" s="4" t="s">
        <v>22</v>
      </c>
      <c r="C6" s="11" t="s">
        <v>550</v>
      </c>
      <c r="D6" s="1" t="s">
        <v>9</v>
      </c>
      <c r="E6" s="38">
        <f>2.24*1.44+1*1.41+2*1.48+1.95*1.49</f>
        <v>10.501100000000001</v>
      </c>
      <c r="F6" s="13"/>
      <c r="G6" s="36">
        <f>E6*F6</f>
        <v>0</v>
      </c>
    </row>
    <row r="7" spans="1:7">
      <c r="A7" s="161" t="s">
        <v>573</v>
      </c>
      <c r="B7" s="162"/>
      <c r="C7" s="44"/>
      <c r="D7" s="45"/>
      <c r="E7" s="46"/>
      <c r="F7" s="48"/>
      <c r="G7" s="48">
        <f>SUM(G8:G11)</f>
        <v>0</v>
      </c>
    </row>
    <row r="8" spans="1:7" ht="30">
      <c r="A8" s="30">
        <v>1</v>
      </c>
      <c r="B8" s="4" t="s">
        <v>65</v>
      </c>
      <c r="C8" s="4" t="s">
        <v>66</v>
      </c>
      <c r="D8" s="1" t="s">
        <v>9</v>
      </c>
      <c r="E8" s="5">
        <v>22.902000000000001</v>
      </c>
      <c r="F8" s="13"/>
      <c r="G8" s="36">
        <f t="shared" ref="G8:G11" si="0">E8*F8</f>
        <v>0</v>
      </c>
    </row>
    <row r="9" spans="1:7" ht="30">
      <c r="A9" s="30">
        <v>2</v>
      </c>
      <c r="B9" s="4" t="s">
        <v>67</v>
      </c>
      <c r="C9" s="4" t="s">
        <v>68</v>
      </c>
      <c r="D9" s="1" t="s">
        <v>9</v>
      </c>
      <c r="E9" s="5">
        <v>1.41</v>
      </c>
      <c r="F9" s="13"/>
      <c r="G9" s="36">
        <f t="shared" si="0"/>
        <v>0</v>
      </c>
    </row>
    <row r="10" spans="1:7" ht="30">
      <c r="A10" s="30">
        <v>3</v>
      </c>
      <c r="B10" s="4" t="s">
        <v>69</v>
      </c>
      <c r="C10" s="4" t="s">
        <v>70</v>
      </c>
      <c r="D10" s="1" t="s">
        <v>9</v>
      </c>
      <c r="E10" s="5">
        <v>3.226</v>
      </c>
      <c r="F10" s="13"/>
      <c r="G10" s="36">
        <f t="shared" si="0"/>
        <v>0</v>
      </c>
    </row>
    <row r="11" spans="1:7" ht="30">
      <c r="A11" s="30">
        <v>4</v>
      </c>
      <c r="B11" s="11" t="s">
        <v>520</v>
      </c>
      <c r="C11" s="11" t="s">
        <v>519</v>
      </c>
      <c r="D11" s="1" t="s">
        <v>9</v>
      </c>
      <c r="E11" s="5">
        <v>3.6269999999999998</v>
      </c>
      <c r="F11" s="13"/>
      <c r="G11" s="36">
        <f t="shared" si="0"/>
        <v>0</v>
      </c>
    </row>
    <row r="12" spans="1:7">
      <c r="A12" s="86" t="s">
        <v>574</v>
      </c>
      <c r="B12" s="87"/>
      <c r="C12" s="76"/>
      <c r="D12" s="45"/>
      <c r="E12" s="46"/>
      <c r="F12" s="48"/>
      <c r="G12" s="48">
        <f>SUM(G13:G22)</f>
        <v>0</v>
      </c>
    </row>
    <row r="13" spans="1:7" ht="30">
      <c r="A13" s="30">
        <v>1</v>
      </c>
      <c r="B13" s="4" t="s">
        <v>75</v>
      </c>
      <c r="C13" s="4" t="s">
        <v>76</v>
      </c>
      <c r="D13" s="1" t="s">
        <v>9</v>
      </c>
      <c r="E13" s="5">
        <v>119.55</v>
      </c>
      <c r="F13" s="13"/>
      <c r="G13" s="36">
        <f t="shared" ref="G13:G22" si="1">E13*F13</f>
        <v>0</v>
      </c>
    </row>
    <row r="14" spans="1:7" ht="30">
      <c r="A14" s="30">
        <v>2</v>
      </c>
      <c r="B14" s="4" t="s">
        <v>77</v>
      </c>
      <c r="C14" s="4" t="s">
        <v>78</v>
      </c>
      <c r="D14" s="1" t="s">
        <v>9</v>
      </c>
      <c r="E14" s="5">
        <v>119.55</v>
      </c>
      <c r="F14" s="13"/>
      <c r="G14" s="36">
        <f t="shared" si="1"/>
        <v>0</v>
      </c>
    </row>
    <row r="15" spans="1:7">
      <c r="A15" s="30">
        <v>3</v>
      </c>
      <c r="B15" s="4" t="s">
        <v>79</v>
      </c>
      <c r="C15" s="4" t="s">
        <v>80</v>
      </c>
      <c r="D15" s="1" t="s">
        <v>9</v>
      </c>
      <c r="E15" s="5">
        <v>119.55</v>
      </c>
      <c r="F15" s="13"/>
      <c r="G15" s="36">
        <f t="shared" si="1"/>
        <v>0</v>
      </c>
    </row>
    <row r="16" spans="1:7">
      <c r="A16" s="30">
        <v>4</v>
      </c>
      <c r="B16" s="4" t="s">
        <v>81</v>
      </c>
      <c r="C16" s="4" t="s">
        <v>82</v>
      </c>
      <c r="D16" s="1" t="s">
        <v>9</v>
      </c>
      <c r="E16" s="5">
        <v>119.55</v>
      </c>
      <c r="F16" s="13"/>
      <c r="G16" s="36">
        <f t="shared" si="1"/>
        <v>0</v>
      </c>
    </row>
    <row r="17" spans="1:7" ht="30">
      <c r="A17" s="30">
        <v>5</v>
      </c>
      <c r="B17" s="4" t="s">
        <v>81</v>
      </c>
      <c r="C17" s="4" t="s">
        <v>83</v>
      </c>
      <c r="D17" s="1" t="s">
        <v>9</v>
      </c>
      <c r="E17" s="5">
        <v>119.55</v>
      </c>
      <c r="F17" s="13"/>
      <c r="G17" s="36">
        <f t="shared" si="1"/>
        <v>0</v>
      </c>
    </row>
    <row r="18" spans="1:7">
      <c r="A18" s="30">
        <v>6</v>
      </c>
      <c r="B18" s="4" t="s">
        <v>84</v>
      </c>
      <c r="C18" s="4" t="s">
        <v>85</v>
      </c>
      <c r="D18" s="1" t="s">
        <v>9</v>
      </c>
      <c r="E18" s="5">
        <v>119.55</v>
      </c>
      <c r="F18" s="13"/>
      <c r="G18" s="36">
        <f t="shared" si="1"/>
        <v>0</v>
      </c>
    </row>
    <row r="19" spans="1:7">
      <c r="A19" s="30">
        <v>7</v>
      </c>
      <c r="B19" s="4" t="s">
        <v>84</v>
      </c>
      <c r="C19" s="4" t="s">
        <v>86</v>
      </c>
      <c r="D19" s="1" t="s">
        <v>9</v>
      </c>
      <c r="E19" s="5">
        <v>8.0399999999999991</v>
      </c>
      <c r="F19" s="13"/>
      <c r="G19" s="36">
        <f t="shared" si="1"/>
        <v>0</v>
      </c>
    </row>
    <row r="20" spans="1:7">
      <c r="A20" s="30">
        <v>8</v>
      </c>
      <c r="B20" s="4" t="s">
        <v>87</v>
      </c>
      <c r="C20" s="4" t="s">
        <v>88</v>
      </c>
      <c r="D20" s="1" t="s">
        <v>24</v>
      </c>
      <c r="E20" s="5">
        <v>19.2</v>
      </c>
      <c r="F20" s="13"/>
      <c r="G20" s="36">
        <f t="shared" si="1"/>
        <v>0</v>
      </c>
    </row>
    <row r="21" spans="1:7">
      <c r="A21" s="30">
        <v>9</v>
      </c>
      <c r="B21" s="4" t="s">
        <v>89</v>
      </c>
      <c r="C21" s="4" t="s">
        <v>90</v>
      </c>
      <c r="D21" s="1" t="s">
        <v>24</v>
      </c>
      <c r="E21" s="5">
        <v>13</v>
      </c>
      <c r="F21" s="13"/>
      <c r="G21" s="36">
        <f t="shared" si="1"/>
        <v>0</v>
      </c>
    </row>
    <row r="22" spans="1:7" ht="30">
      <c r="A22" s="30">
        <v>10</v>
      </c>
      <c r="B22" s="4" t="s">
        <v>91</v>
      </c>
      <c r="C22" s="4" t="s">
        <v>92</v>
      </c>
      <c r="D22" s="1" t="s">
        <v>9</v>
      </c>
      <c r="E22" s="5">
        <v>22.004999999999999</v>
      </c>
      <c r="F22" s="13"/>
      <c r="G22" s="36">
        <f t="shared" si="1"/>
        <v>0</v>
      </c>
    </row>
    <row r="23" spans="1:7">
      <c r="A23" s="86" t="s">
        <v>575</v>
      </c>
      <c r="B23" s="88"/>
      <c r="C23" s="87"/>
      <c r="D23" s="45"/>
      <c r="E23" s="46"/>
      <c r="F23" s="48"/>
      <c r="G23" s="48">
        <f>SUM(G24:G35)</f>
        <v>0</v>
      </c>
    </row>
    <row r="24" spans="1:7">
      <c r="A24" s="30">
        <v>1</v>
      </c>
      <c r="B24" s="4" t="s">
        <v>93</v>
      </c>
      <c r="C24" s="4" t="s">
        <v>94</v>
      </c>
      <c r="D24" s="1" t="s">
        <v>9</v>
      </c>
      <c r="E24" s="5">
        <v>249.62</v>
      </c>
      <c r="F24" s="13"/>
      <c r="G24" s="36">
        <f t="shared" ref="G24:G35" si="2">E24*F24</f>
        <v>0</v>
      </c>
    </row>
    <row r="25" spans="1:7" ht="30">
      <c r="A25" s="30">
        <v>2</v>
      </c>
      <c r="B25" s="4" t="s">
        <v>95</v>
      </c>
      <c r="C25" s="4" t="s">
        <v>96</v>
      </c>
      <c r="D25" s="1" t="s">
        <v>9</v>
      </c>
      <c r="E25" s="5">
        <v>148.703</v>
      </c>
      <c r="F25" s="13"/>
      <c r="G25" s="36">
        <f t="shared" si="2"/>
        <v>0</v>
      </c>
    </row>
    <row r="26" spans="1:7" ht="30">
      <c r="A26" s="30">
        <v>3</v>
      </c>
      <c r="B26" s="4" t="s">
        <v>95</v>
      </c>
      <c r="C26" s="4" t="s">
        <v>97</v>
      </c>
      <c r="D26" s="1" t="s">
        <v>9</v>
      </c>
      <c r="E26" s="5">
        <v>71.257000000000005</v>
      </c>
      <c r="F26" s="13"/>
      <c r="G26" s="36">
        <f t="shared" si="2"/>
        <v>0</v>
      </c>
    </row>
    <row r="27" spans="1:7" ht="30">
      <c r="A27" s="30">
        <v>4</v>
      </c>
      <c r="B27" s="4" t="s">
        <v>98</v>
      </c>
      <c r="C27" s="4" t="s">
        <v>99</v>
      </c>
      <c r="D27" s="1" t="s">
        <v>24</v>
      </c>
      <c r="E27" s="5">
        <v>63.82</v>
      </c>
      <c r="F27" s="13"/>
      <c r="G27" s="36">
        <f t="shared" si="2"/>
        <v>0</v>
      </c>
    </row>
    <row r="28" spans="1:7" ht="30">
      <c r="A28" s="30">
        <v>5</v>
      </c>
      <c r="B28" s="4" t="s">
        <v>100</v>
      </c>
      <c r="C28" s="4" t="s">
        <v>101</v>
      </c>
      <c r="D28" s="1" t="s">
        <v>41</v>
      </c>
      <c r="E28" s="5">
        <v>1995</v>
      </c>
      <c r="F28" s="13"/>
      <c r="G28" s="36">
        <f t="shared" si="2"/>
        <v>0</v>
      </c>
    </row>
    <row r="29" spans="1:7" ht="30">
      <c r="A29" s="30">
        <v>6</v>
      </c>
      <c r="B29" s="4" t="s">
        <v>102</v>
      </c>
      <c r="C29" s="4" t="s">
        <v>103</v>
      </c>
      <c r="D29" s="1" t="s">
        <v>9</v>
      </c>
      <c r="E29" s="5">
        <v>219.96</v>
      </c>
      <c r="F29" s="13"/>
      <c r="G29" s="36">
        <f t="shared" si="2"/>
        <v>0</v>
      </c>
    </row>
    <row r="30" spans="1:7" ht="30">
      <c r="A30" s="30">
        <v>7</v>
      </c>
      <c r="B30" s="4" t="s">
        <v>104</v>
      </c>
      <c r="C30" s="4" t="s">
        <v>105</v>
      </c>
      <c r="D30" s="1" t="s">
        <v>9</v>
      </c>
      <c r="E30" s="5">
        <v>35.375</v>
      </c>
      <c r="F30" s="13"/>
      <c r="G30" s="36">
        <f t="shared" si="2"/>
        <v>0</v>
      </c>
    </row>
    <row r="31" spans="1:7">
      <c r="A31" s="30">
        <v>8</v>
      </c>
      <c r="B31" s="4" t="s">
        <v>106</v>
      </c>
      <c r="C31" s="4" t="s">
        <v>107</v>
      </c>
      <c r="D31" s="1" t="s">
        <v>9</v>
      </c>
      <c r="E31" s="5">
        <v>255.33500000000001</v>
      </c>
      <c r="F31" s="13"/>
      <c r="G31" s="36">
        <f t="shared" si="2"/>
        <v>0</v>
      </c>
    </row>
    <row r="32" spans="1:7" ht="30">
      <c r="A32" s="30">
        <v>9</v>
      </c>
      <c r="B32" s="4" t="s">
        <v>108</v>
      </c>
      <c r="C32" s="4" t="s">
        <v>109</v>
      </c>
      <c r="D32" s="1" t="s">
        <v>9</v>
      </c>
      <c r="E32" s="5">
        <v>219.96</v>
      </c>
      <c r="F32" s="13"/>
      <c r="G32" s="36">
        <f t="shared" si="2"/>
        <v>0</v>
      </c>
    </row>
    <row r="33" spans="1:7" ht="30">
      <c r="A33" s="30">
        <v>10</v>
      </c>
      <c r="B33" s="4" t="s">
        <v>110</v>
      </c>
      <c r="C33" s="4" t="s">
        <v>111</v>
      </c>
      <c r="D33" s="1" t="s">
        <v>9</v>
      </c>
      <c r="E33" s="5">
        <v>35.375</v>
      </c>
      <c r="F33" s="13"/>
      <c r="G33" s="36">
        <f t="shared" si="2"/>
        <v>0</v>
      </c>
    </row>
    <row r="34" spans="1:7">
      <c r="A34" s="30">
        <v>11</v>
      </c>
      <c r="B34" s="4" t="s">
        <v>112</v>
      </c>
      <c r="C34" s="4" t="s">
        <v>113</v>
      </c>
      <c r="D34" s="1" t="s">
        <v>114</v>
      </c>
      <c r="E34" s="5">
        <v>154.9</v>
      </c>
      <c r="F34" s="13"/>
      <c r="G34" s="36">
        <f t="shared" si="2"/>
        <v>0</v>
      </c>
    </row>
    <row r="35" spans="1:7">
      <c r="A35" s="30">
        <v>12</v>
      </c>
      <c r="B35" s="11" t="s">
        <v>169</v>
      </c>
      <c r="C35" s="4" t="s">
        <v>115</v>
      </c>
      <c r="D35" s="1" t="s">
        <v>24</v>
      </c>
      <c r="E35" s="5">
        <v>17.75</v>
      </c>
      <c r="F35" s="13"/>
      <c r="G35" s="36">
        <f t="shared" si="2"/>
        <v>0</v>
      </c>
    </row>
    <row r="36" spans="1:7">
      <c r="A36" s="86" t="s">
        <v>576</v>
      </c>
      <c r="B36" s="87"/>
      <c r="C36" s="44"/>
      <c r="D36" s="45"/>
      <c r="E36" s="46"/>
      <c r="F36" s="48"/>
      <c r="G36" s="48">
        <f>SUM(G37:G45)</f>
        <v>0</v>
      </c>
    </row>
    <row r="37" spans="1:7" ht="30">
      <c r="A37" s="30">
        <v>1</v>
      </c>
      <c r="B37" s="4" t="s">
        <v>116</v>
      </c>
      <c r="C37" s="4" t="s">
        <v>117</v>
      </c>
      <c r="D37" s="1" t="s">
        <v>9</v>
      </c>
      <c r="E37" s="5">
        <v>31.9</v>
      </c>
      <c r="F37" s="13"/>
      <c r="G37" s="36">
        <f t="shared" ref="G37:G45" si="3">E37*F37</f>
        <v>0</v>
      </c>
    </row>
    <row r="38" spans="1:7" ht="30">
      <c r="A38" s="30">
        <v>2</v>
      </c>
      <c r="B38" s="4" t="s">
        <v>118</v>
      </c>
      <c r="C38" s="4" t="s">
        <v>119</v>
      </c>
      <c r="D38" s="1" t="s">
        <v>13</v>
      </c>
      <c r="E38" s="5">
        <v>31.9</v>
      </c>
      <c r="F38" s="13"/>
      <c r="G38" s="36">
        <f t="shared" si="3"/>
        <v>0</v>
      </c>
    </row>
    <row r="39" spans="1:7" ht="30">
      <c r="A39" s="30">
        <v>3</v>
      </c>
      <c r="B39" s="4" t="s">
        <v>120</v>
      </c>
      <c r="C39" s="4" t="s">
        <v>121</v>
      </c>
      <c r="D39" s="1" t="s">
        <v>13</v>
      </c>
      <c r="E39" s="5">
        <v>31.9</v>
      </c>
      <c r="F39" s="13"/>
      <c r="G39" s="36">
        <f t="shared" si="3"/>
        <v>0</v>
      </c>
    </row>
    <row r="40" spans="1:7" ht="30">
      <c r="A40" s="30">
        <v>4</v>
      </c>
      <c r="B40" s="4" t="s">
        <v>122</v>
      </c>
      <c r="C40" s="4" t="s">
        <v>123</v>
      </c>
      <c r="D40" s="1" t="s">
        <v>9</v>
      </c>
      <c r="E40" s="5">
        <v>31.9</v>
      </c>
      <c r="F40" s="13"/>
      <c r="G40" s="36">
        <f t="shared" si="3"/>
        <v>0</v>
      </c>
    </row>
    <row r="41" spans="1:7" ht="30">
      <c r="A41" s="30">
        <v>5</v>
      </c>
      <c r="B41" s="4" t="s">
        <v>124</v>
      </c>
      <c r="C41" s="4" t="s">
        <v>125</v>
      </c>
      <c r="D41" s="1" t="s">
        <v>9</v>
      </c>
      <c r="E41" s="5">
        <v>16.03</v>
      </c>
      <c r="F41" s="13"/>
      <c r="G41" s="36">
        <f t="shared" si="3"/>
        <v>0</v>
      </c>
    </row>
    <row r="42" spans="1:7" ht="30">
      <c r="A42" s="30">
        <v>6</v>
      </c>
      <c r="B42" s="4" t="s">
        <v>126</v>
      </c>
      <c r="C42" s="4" t="s">
        <v>127</v>
      </c>
      <c r="D42" s="1" t="s">
        <v>9</v>
      </c>
      <c r="E42" s="5">
        <v>16.03</v>
      </c>
      <c r="F42" s="13"/>
      <c r="G42" s="36">
        <f t="shared" si="3"/>
        <v>0</v>
      </c>
    </row>
    <row r="43" spans="1:7" ht="30">
      <c r="A43" s="30">
        <v>7</v>
      </c>
      <c r="B43" s="4" t="s">
        <v>128</v>
      </c>
      <c r="C43" s="4" t="s">
        <v>129</v>
      </c>
      <c r="D43" s="1" t="s">
        <v>9</v>
      </c>
      <c r="E43" s="5">
        <v>16.03</v>
      </c>
      <c r="F43" s="13"/>
      <c r="G43" s="36">
        <f t="shared" si="3"/>
        <v>0</v>
      </c>
    </row>
    <row r="44" spans="1:7">
      <c r="A44" s="30">
        <v>8</v>
      </c>
      <c r="B44" s="4" t="s">
        <v>130</v>
      </c>
      <c r="C44" s="4" t="s">
        <v>131</v>
      </c>
      <c r="D44" s="1" t="s">
        <v>9</v>
      </c>
      <c r="E44" s="5">
        <v>16.03</v>
      </c>
      <c r="F44" s="13"/>
      <c r="G44" s="36">
        <f t="shared" si="3"/>
        <v>0</v>
      </c>
    </row>
    <row r="45" spans="1:7" ht="30">
      <c r="A45" s="30">
        <v>9</v>
      </c>
      <c r="B45" s="4" t="s">
        <v>132</v>
      </c>
      <c r="C45" s="4" t="s">
        <v>133</v>
      </c>
      <c r="D45" s="1" t="s">
        <v>9</v>
      </c>
      <c r="E45" s="5">
        <v>16.03</v>
      </c>
      <c r="F45" s="13"/>
      <c r="G45" s="36">
        <f t="shared" si="3"/>
        <v>0</v>
      </c>
    </row>
    <row r="46" spans="1:7">
      <c r="A46" s="161" t="s">
        <v>577</v>
      </c>
      <c r="B46" s="162"/>
      <c r="C46" s="44"/>
      <c r="D46" s="45"/>
      <c r="E46" s="46"/>
      <c r="F46" s="48"/>
      <c r="G46" s="48">
        <f>SUM(G47:G50)</f>
        <v>0</v>
      </c>
    </row>
    <row r="47" spans="1:7">
      <c r="A47" s="30">
        <v>1</v>
      </c>
      <c r="B47" s="4" t="s">
        <v>169</v>
      </c>
      <c r="C47" s="4" t="s">
        <v>134</v>
      </c>
      <c r="D47" s="1" t="s">
        <v>41</v>
      </c>
      <c r="E47" s="5">
        <v>16</v>
      </c>
      <c r="F47" s="13"/>
      <c r="G47" s="36">
        <f t="shared" ref="G47:G50" si="4">E47*F47</f>
        <v>0</v>
      </c>
    </row>
    <row r="48" spans="1:7">
      <c r="A48" s="30">
        <v>2</v>
      </c>
      <c r="B48" s="4" t="s">
        <v>169</v>
      </c>
      <c r="C48" s="4" t="s">
        <v>135</v>
      </c>
      <c r="D48" s="1" t="s">
        <v>41</v>
      </c>
      <c r="E48" s="5">
        <v>2</v>
      </c>
      <c r="F48" s="13"/>
      <c r="G48" s="36">
        <f t="shared" si="4"/>
        <v>0</v>
      </c>
    </row>
    <row r="49" spans="1:8" ht="30">
      <c r="A49" s="30">
        <v>3</v>
      </c>
      <c r="B49" s="4" t="s">
        <v>169</v>
      </c>
      <c r="C49" s="4" t="s">
        <v>136</v>
      </c>
      <c r="D49" s="1" t="s">
        <v>6</v>
      </c>
      <c r="E49" s="5">
        <v>2</v>
      </c>
      <c r="F49" s="13"/>
      <c r="G49" s="36">
        <f t="shared" si="4"/>
        <v>0</v>
      </c>
    </row>
    <row r="50" spans="1:8" ht="30">
      <c r="A50" s="30">
        <v>4</v>
      </c>
      <c r="B50" s="4" t="s">
        <v>169</v>
      </c>
      <c r="C50" s="4" t="s">
        <v>137</v>
      </c>
      <c r="D50" s="1" t="s">
        <v>6</v>
      </c>
      <c r="E50" s="5">
        <v>2</v>
      </c>
      <c r="F50" s="13"/>
      <c r="G50" s="36">
        <f t="shared" si="4"/>
        <v>0</v>
      </c>
    </row>
    <row r="51" spans="1:8" ht="28.5" customHeight="1">
      <c r="A51" s="16"/>
      <c r="B51" s="16"/>
      <c r="C51" s="79" t="s">
        <v>546</v>
      </c>
      <c r="D51" s="98"/>
      <c r="E51" s="97" t="s">
        <v>545</v>
      </c>
      <c r="F51" s="136"/>
      <c r="G51" s="17">
        <f>SUM(G46,G36,G23,G12,G7,G4)</f>
        <v>0</v>
      </c>
    </row>
    <row r="52" spans="1:8" ht="12.75" customHeight="1">
      <c r="A52" s="30"/>
      <c r="B52" s="25"/>
      <c r="C52" s="25"/>
      <c r="D52" s="26"/>
      <c r="E52" s="27"/>
      <c r="F52" s="131"/>
      <c r="G52" s="28"/>
      <c r="H52" s="29"/>
    </row>
    <row r="53" spans="1:8" ht="15.75">
      <c r="A53" s="163" t="s">
        <v>530</v>
      </c>
      <c r="B53" s="163"/>
      <c r="C53" s="16"/>
      <c r="D53" s="22"/>
      <c r="E53" s="15"/>
      <c r="F53" s="24"/>
      <c r="G53" s="24"/>
    </row>
    <row r="54" spans="1:8" ht="25.5" customHeight="1">
      <c r="A54" s="164" t="s">
        <v>531</v>
      </c>
      <c r="B54" s="164"/>
      <c r="C54" s="49"/>
      <c r="D54" s="50"/>
      <c r="E54" s="52"/>
      <c r="F54" s="53"/>
      <c r="G54" s="53"/>
    </row>
    <row r="55" spans="1:8">
      <c r="A55" s="30">
        <v>1</v>
      </c>
      <c r="B55" s="4" t="s">
        <v>178</v>
      </c>
      <c r="C55" s="4" t="s">
        <v>179</v>
      </c>
      <c r="D55" s="1" t="s">
        <v>173</v>
      </c>
      <c r="E55" s="5">
        <v>8</v>
      </c>
      <c r="F55" s="13"/>
      <c r="G55" s="36">
        <f t="shared" ref="G55:G71" si="5">E55*F55</f>
        <v>0</v>
      </c>
    </row>
    <row r="56" spans="1:8">
      <c r="A56" s="30">
        <v>2</v>
      </c>
      <c r="B56" s="4" t="s">
        <v>180</v>
      </c>
      <c r="C56" s="4" t="s">
        <v>182</v>
      </c>
      <c r="D56" s="1" t="s">
        <v>176</v>
      </c>
      <c r="E56" s="5">
        <v>1</v>
      </c>
      <c r="F56" s="13"/>
      <c r="G56" s="36">
        <f t="shared" si="5"/>
        <v>0</v>
      </c>
    </row>
    <row r="57" spans="1:8">
      <c r="A57" s="30">
        <v>3</v>
      </c>
      <c r="B57" s="4" t="s">
        <v>183</v>
      </c>
      <c r="C57" s="4" t="s">
        <v>184</v>
      </c>
      <c r="D57" s="1" t="s">
        <v>176</v>
      </c>
      <c r="E57" s="5">
        <v>1</v>
      </c>
      <c r="F57" s="13"/>
      <c r="G57" s="36">
        <f t="shared" si="5"/>
        <v>0</v>
      </c>
    </row>
    <row r="58" spans="1:8">
      <c r="A58" s="30">
        <v>4</v>
      </c>
      <c r="B58" s="4" t="s">
        <v>183</v>
      </c>
      <c r="C58" s="4" t="s">
        <v>185</v>
      </c>
      <c r="D58" s="1" t="s">
        <v>176</v>
      </c>
      <c r="E58" s="5">
        <v>2</v>
      </c>
      <c r="F58" s="13"/>
      <c r="G58" s="36">
        <f t="shared" si="5"/>
        <v>0</v>
      </c>
    </row>
    <row r="59" spans="1:8">
      <c r="A59" s="30">
        <v>5</v>
      </c>
      <c r="B59" s="4" t="s">
        <v>183</v>
      </c>
      <c r="C59" s="4" t="s">
        <v>186</v>
      </c>
      <c r="D59" s="1" t="s">
        <v>176</v>
      </c>
      <c r="E59" s="5">
        <v>1</v>
      </c>
      <c r="F59" s="13"/>
      <c r="G59" s="36">
        <f t="shared" si="5"/>
        <v>0</v>
      </c>
    </row>
    <row r="60" spans="1:8">
      <c r="A60" s="30">
        <v>6</v>
      </c>
      <c r="B60" s="4" t="s">
        <v>183</v>
      </c>
      <c r="C60" s="4" t="s">
        <v>187</v>
      </c>
      <c r="D60" s="1" t="s">
        <v>176</v>
      </c>
      <c r="E60" s="5">
        <v>1</v>
      </c>
      <c r="F60" s="13"/>
      <c r="G60" s="36">
        <f t="shared" si="5"/>
        <v>0</v>
      </c>
    </row>
    <row r="61" spans="1:8" ht="30">
      <c r="A61" s="30">
        <v>7</v>
      </c>
      <c r="B61" s="4" t="s">
        <v>195</v>
      </c>
      <c r="C61" s="4" t="s">
        <v>196</v>
      </c>
      <c r="D61" s="1" t="s">
        <v>24</v>
      </c>
      <c r="E61" s="5">
        <v>38</v>
      </c>
      <c r="F61" s="13"/>
      <c r="G61" s="36">
        <f t="shared" si="5"/>
        <v>0</v>
      </c>
    </row>
    <row r="62" spans="1:8" ht="30">
      <c r="A62" s="30">
        <v>8</v>
      </c>
      <c r="B62" s="4" t="s">
        <v>195</v>
      </c>
      <c r="C62" s="4" t="s">
        <v>197</v>
      </c>
      <c r="D62" s="1" t="s">
        <v>24</v>
      </c>
      <c r="E62" s="5">
        <v>34</v>
      </c>
      <c r="F62" s="13"/>
      <c r="G62" s="36">
        <f t="shared" si="5"/>
        <v>0</v>
      </c>
    </row>
    <row r="63" spans="1:8" ht="30">
      <c r="A63" s="30">
        <v>9</v>
      </c>
      <c r="B63" s="4" t="s">
        <v>198</v>
      </c>
      <c r="C63" s="4" t="s">
        <v>199</v>
      </c>
      <c r="D63" s="1" t="s">
        <v>24</v>
      </c>
      <c r="E63" s="5">
        <v>30</v>
      </c>
      <c r="F63" s="13"/>
      <c r="G63" s="36">
        <f t="shared" si="5"/>
        <v>0</v>
      </c>
    </row>
    <row r="64" spans="1:8" ht="30">
      <c r="A64" s="30">
        <v>10</v>
      </c>
      <c r="B64" s="4" t="s">
        <v>200</v>
      </c>
      <c r="C64" s="4" t="s">
        <v>201</v>
      </c>
      <c r="D64" s="1" t="s">
        <v>24</v>
      </c>
      <c r="E64" s="5">
        <v>10</v>
      </c>
      <c r="F64" s="13"/>
      <c r="G64" s="36">
        <f t="shared" si="5"/>
        <v>0</v>
      </c>
    </row>
    <row r="65" spans="1:7" ht="19.5" customHeight="1">
      <c r="A65" s="30">
        <v>11</v>
      </c>
      <c r="B65" s="4" t="s">
        <v>169</v>
      </c>
      <c r="C65" s="4" t="s">
        <v>217</v>
      </c>
      <c r="D65" s="1" t="s">
        <v>173</v>
      </c>
      <c r="E65" s="5">
        <v>1</v>
      </c>
      <c r="F65" s="13"/>
      <c r="G65" s="36">
        <f t="shared" si="5"/>
        <v>0</v>
      </c>
    </row>
    <row r="66" spans="1:7">
      <c r="A66" s="30">
        <v>12</v>
      </c>
      <c r="B66" s="4" t="s">
        <v>202</v>
      </c>
      <c r="C66" s="4" t="s">
        <v>203</v>
      </c>
      <c r="D66" s="1" t="s">
        <v>24</v>
      </c>
      <c r="E66" s="5">
        <v>112</v>
      </c>
      <c r="F66" s="13"/>
      <c r="G66" s="36">
        <f t="shared" si="5"/>
        <v>0</v>
      </c>
    </row>
    <row r="67" spans="1:7" ht="30">
      <c r="A67" s="30">
        <v>13</v>
      </c>
      <c r="B67" s="4" t="s">
        <v>204</v>
      </c>
      <c r="C67" s="4" t="s">
        <v>205</v>
      </c>
      <c r="D67" s="1" t="s">
        <v>24</v>
      </c>
      <c r="E67" s="5">
        <v>112</v>
      </c>
      <c r="F67" s="13"/>
      <c r="G67" s="36">
        <f t="shared" si="5"/>
        <v>0</v>
      </c>
    </row>
    <row r="68" spans="1:7" ht="30">
      <c r="A68" s="30">
        <v>14</v>
      </c>
      <c r="B68" s="4" t="s">
        <v>206</v>
      </c>
      <c r="C68" s="4" t="s">
        <v>207</v>
      </c>
      <c r="D68" s="1" t="s">
        <v>24</v>
      </c>
      <c r="E68" s="5">
        <v>112</v>
      </c>
      <c r="F68" s="13"/>
      <c r="G68" s="36">
        <f t="shared" si="5"/>
        <v>0</v>
      </c>
    </row>
    <row r="69" spans="1:7" ht="30">
      <c r="A69" s="30">
        <v>15</v>
      </c>
      <c r="B69" s="4" t="s">
        <v>208</v>
      </c>
      <c r="C69" s="4" t="s">
        <v>209</v>
      </c>
      <c r="D69" s="1" t="s">
        <v>210</v>
      </c>
      <c r="E69" s="5">
        <v>9</v>
      </c>
      <c r="F69" s="13"/>
      <c r="G69" s="36">
        <f t="shared" si="5"/>
        <v>0</v>
      </c>
    </row>
    <row r="70" spans="1:7">
      <c r="A70" s="30">
        <v>16</v>
      </c>
      <c r="B70" s="4" t="s">
        <v>169</v>
      </c>
      <c r="C70" s="4" t="s">
        <v>216</v>
      </c>
      <c r="D70" s="1" t="s">
        <v>176</v>
      </c>
      <c r="E70" s="5">
        <v>1</v>
      </c>
      <c r="F70" s="13"/>
      <c r="G70" s="36">
        <f t="shared" si="5"/>
        <v>0</v>
      </c>
    </row>
    <row r="71" spans="1:7" ht="30">
      <c r="A71" s="30">
        <v>17</v>
      </c>
      <c r="B71" s="4" t="s">
        <v>211</v>
      </c>
      <c r="C71" s="7" t="s">
        <v>215</v>
      </c>
      <c r="D71" s="103" t="s">
        <v>173</v>
      </c>
      <c r="E71" s="104">
        <v>1</v>
      </c>
      <c r="F71" s="129"/>
      <c r="G71" s="36">
        <f t="shared" si="5"/>
        <v>0</v>
      </c>
    </row>
    <row r="72" spans="1:7" ht="26.25" customHeight="1">
      <c r="A72" s="72"/>
      <c r="B72" s="61"/>
      <c r="C72" s="101" t="s">
        <v>547</v>
      </c>
      <c r="D72" s="107"/>
      <c r="E72" s="100" t="s">
        <v>532</v>
      </c>
      <c r="F72" s="102"/>
      <c r="G72" s="102">
        <f>SUM(G55:G71)</f>
        <v>0</v>
      </c>
    </row>
    <row r="73" spans="1:7" ht="13.5" customHeight="1">
      <c r="A73" s="34"/>
      <c r="B73" s="35"/>
      <c r="C73" s="35"/>
      <c r="D73" s="105"/>
      <c r="E73" s="106"/>
      <c r="F73" s="130"/>
      <c r="G73" s="28"/>
    </row>
    <row r="74" spans="1:7" ht="27.75" customHeight="1">
      <c r="A74" s="99" t="s">
        <v>537</v>
      </c>
      <c r="B74" s="109"/>
      <c r="C74" s="110"/>
      <c r="D74" s="50"/>
      <c r="E74" s="51"/>
      <c r="F74" s="53"/>
      <c r="G74" s="53"/>
    </row>
    <row r="75" spans="1:7">
      <c r="A75" s="160" t="s">
        <v>539</v>
      </c>
      <c r="B75" s="160"/>
      <c r="C75" s="44"/>
      <c r="D75" s="45"/>
      <c r="E75" s="47"/>
      <c r="F75" s="48"/>
      <c r="G75" s="54">
        <f>SUM(G76:G77)</f>
        <v>0</v>
      </c>
    </row>
    <row r="76" spans="1:7" ht="65.25" customHeight="1">
      <c r="A76" s="30">
        <v>1</v>
      </c>
      <c r="B76" s="4" t="s">
        <v>4</v>
      </c>
      <c r="C76" s="94" t="s">
        <v>563</v>
      </c>
      <c r="D76" s="1" t="s">
        <v>173</v>
      </c>
      <c r="E76" s="5">
        <v>1</v>
      </c>
      <c r="F76" s="13"/>
      <c r="G76" s="36">
        <f t="shared" ref="G76:G77" si="6">E76*F76</f>
        <v>0</v>
      </c>
    </row>
    <row r="77" spans="1:7" ht="30">
      <c r="A77" s="30">
        <v>2</v>
      </c>
      <c r="B77" s="4" t="s">
        <v>327</v>
      </c>
      <c r="C77" s="4" t="s">
        <v>328</v>
      </c>
      <c r="D77" s="1" t="s">
        <v>9</v>
      </c>
      <c r="E77" s="5">
        <v>0.3</v>
      </c>
      <c r="F77" s="13"/>
      <c r="G77" s="36">
        <f t="shared" si="6"/>
        <v>0</v>
      </c>
    </row>
    <row r="78" spans="1:7">
      <c r="A78" s="160" t="s">
        <v>540</v>
      </c>
      <c r="B78" s="160"/>
      <c r="C78" s="44"/>
      <c r="D78" s="45"/>
      <c r="E78" s="46"/>
      <c r="F78" s="48"/>
      <c r="G78" s="54">
        <f>SUM(G79:G83)</f>
        <v>0</v>
      </c>
    </row>
    <row r="79" spans="1:7">
      <c r="A79" s="30">
        <v>1</v>
      </c>
      <c r="B79" s="4" t="s">
        <v>329</v>
      </c>
      <c r="C79" s="4" t="s">
        <v>330</v>
      </c>
      <c r="D79" s="1" t="s">
        <v>176</v>
      </c>
      <c r="E79" s="5">
        <v>1</v>
      </c>
      <c r="F79" s="13"/>
      <c r="G79" s="36">
        <f t="shared" ref="G79:G83" si="7">E79*F79</f>
        <v>0</v>
      </c>
    </row>
    <row r="80" spans="1:7" ht="30">
      <c r="A80" s="30">
        <v>2</v>
      </c>
      <c r="B80" s="4" t="s">
        <v>343</v>
      </c>
      <c r="C80" s="4" t="s">
        <v>344</v>
      </c>
      <c r="D80" s="1" t="s">
        <v>24</v>
      </c>
      <c r="E80" s="5">
        <v>22</v>
      </c>
      <c r="F80" s="13"/>
      <c r="G80" s="36">
        <f t="shared" si="7"/>
        <v>0</v>
      </c>
    </row>
    <row r="81" spans="1:7" ht="30">
      <c r="A81" s="30">
        <v>3</v>
      </c>
      <c r="B81" s="4" t="s">
        <v>345</v>
      </c>
      <c r="C81" s="4" t="s">
        <v>346</v>
      </c>
      <c r="D81" s="1" t="s">
        <v>24</v>
      </c>
      <c r="E81" s="5">
        <v>5</v>
      </c>
      <c r="F81" s="13"/>
      <c r="G81" s="36">
        <f t="shared" si="7"/>
        <v>0</v>
      </c>
    </row>
    <row r="82" spans="1:7" ht="30">
      <c r="A82" s="30">
        <v>4</v>
      </c>
      <c r="B82" s="4" t="s">
        <v>347</v>
      </c>
      <c r="C82" s="4" t="s">
        <v>348</v>
      </c>
      <c r="D82" s="1" t="s">
        <v>349</v>
      </c>
      <c r="E82" s="5">
        <v>4</v>
      </c>
      <c r="F82" s="13"/>
      <c r="G82" s="36">
        <f t="shared" si="7"/>
        <v>0</v>
      </c>
    </row>
    <row r="83" spans="1:7">
      <c r="A83" s="30">
        <v>5</v>
      </c>
      <c r="B83" s="4" t="s">
        <v>171</v>
      </c>
      <c r="C83" s="4" t="s">
        <v>350</v>
      </c>
      <c r="D83" s="1" t="s">
        <v>41</v>
      </c>
      <c r="E83" s="5">
        <v>2</v>
      </c>
      <c r="F83" s="13"/>
      <c r="G83" s="36">
        <f t="shared" si="7"/>
        <v>0</v>
      </c>
    </row>
    <row r="84" spans="1:7">
      <c r="A84" s="161" t="s">
        <v>541</v>
      </c>
      <c r="B84" s="162"/>
      <c r="C84" s="44"/>
      <c r="D84" s="45"/>
      <c r="E84" s="46"/>
      <c r="F84" s="48"/>
      <c r="G84" s="48">
        <f>SUM(G85:G103)</f>
        <v>0</v>
      </c>
    </row>
    <row r="85" spans="1:7" ht="30">
      <c r="A85" s="30">
        <v>1</v>
      </c>
      <c r="B85" s="4" t="s">
        <v>353</v>
      </c>
      <c r="C85" s="4" t="s">
        <v>354</v>
      </c>
      <c r="D85" s="1" t="s">
        <v>176</v>
      </c>
      <c r="E85" s="5">
        <v>6</v>
      </c>
      <c r="F85" s="13"/>
      <c r="G85" s="36">
        <f t="shared" ref="G85:G103" si="8">E85*F85</f>
        <v>0</v>
      </c>
    </row>
    <row r="86" spans="1:7" ht="30">
      <c r="A86" s="30">
        <v>2</v>
      </c>
      <c r="B86" s="4" t="s">
        <v>355</v>
      </c>
      <c r="C86" s="4" t="s">
        <v>356</v>
      </c>
      <c r="D86" s="1" t="s">
        <v>173</v>
      </c>
      <c r="E86" s="5">
        <v>51</v>
      </c>
      <c r="F86" s="13"/>
      <c r="G86" s="36">
        <f t="shared" si="8"/>
        <v>0</v>
      </c>
    </row>
    <row r="87" spans="1:7" ht="30">
      <c r="A87" s="30">
        <v>3</v>
      </c>
      <c r="B87" s="4" t="s">
        <v>357</v>
      </c>
      <c r="C87" s="4" t="s">
        <v>358</v>
      </c>
      <c r="D87" s="1" t="s">
        <v>176</v>
      </c>
      <c r="E87" s="5">
        <v>14</v>
      </c>
      <c r="F87" s="13"/>
      <c r="G87" s="36">
        <f t="shared" si="8"/>
        <v>0</v>
      </c>
    </row>
    <row r="88" spans="1:7" ht="30">
      <c r="A88" s="30">
        <v>4</v>
      </c>
      <c r="B88" s="4" t="s">
        <v>357</v>
      </c>
      <c r="C88" s="4" t="s">
        <v>359</v>
      </c>
      <c r="D88" s="1" t="s">
        <v>176</v>
      </c>
      <c r="E88" s="5">
        <v>1</v>
      </c>
      <c r="F88" s="13"/>
      <c r="G88" s="36">
        <f t="shared" si="8"/>
        <v>0</v>
      </c>
    </row>
    <row r="89" spans="1:7" ht="30">
      <c r="A89" s="30">
        <v>5</v>
      </c>
      <c r="B89" s="4" t="s">
        <v>357</v>
      </c>
      <c r="C89" s="4" t="s">
        <v>360</v>
      </c>
      <c r="D89" s="1" t="s">
        <v>176</v>
      </c>
      <c r="E89" s="5">
        <v>4</v>
      </c>
      <c r="F89" s="13"/>
      <c r="G89" s="36">
        <f t="shared" si="8"/>
        <v>0</v>
      </c>
    </row>
    <row r="90" spans="1:7" ht="30">
      <c r="A90" s="30">
        <v>6</v>
      </c>
      <c r="B90" s="4" t="s">
        <v>357</v>
      </c>
      <c r="C90" s="4" t="s">
        <v>361</v>
      </c>
      <c r="D90" s="1" t="s">
        <v>176</v>
      </c>
      <c r="E90" s="5">
        <v>3</v>
      </c>
      <c r="F90" s="13"/>
      <c r="G90" s="36">
        <f t="shared" si="8"/>
        <v>0</v>
      </c>
    </row>
    <row r="91" spans="1:7" ht="30">
      <c r="A91" s="30">
        <v>7</v>
      </c>
      <c r="B91" s="4" t="s">
        <v>357</v>
      </c>
      <c r="C91" s="4" t="s">
        <v>362</v>
      </c>
      <c r="D91" s="1" t="s">
        <v>176</v>
      </c>
      <c r="E91" s="5">
        <v>5</v>
      </c>
      <c r="F91" s="13"/>
      <c r="G91" s="36">
        <f t="shared" si="8"/>
        <v>0</v>
      </c>
    </row>
    <row r="92" spans="1:7" ht="30">
      <c r="A92" s="30">
        <v>8</v>
      </c>
      <c r="B92" s="4" t="s">
        <v>357</v>
      </c>
      <c r="C92" s="4" t="s">
        <v>363</v>
      </c>
      <c r="D92" s="1" t="s">
        <v>176</v>
      </c>
      <c r="E92" s="5">
        <v>9</v>
      </c>
      <c r="F92" s="13"/>
      <c r="G92" s="36">
        <f t="shared" si="8"/>
        <v>0</v>
      </c>
    </row>
    <row r="93" spans="1:7" ht="30">
      <c r="A93" s="30">
        <v>9</v>
      </c>
      <c r="B93" s="4" t="s">
        <v>357</v>
      </c>
      <c r="C93" s="4" t="s">
        <v>364</v>
      </c>
      <c r="D93" s="1" t="s">
        <v>176</v>
      </c>
      <c r="E93" s="5">
        <v>6</v>
      </c>
      <c r="F93" s="13"/>
      <c r="G93" s="36">
        <f t="shared" si="8"/>
        <v>0</v>
      </c>
    </row>
    <row r="94" spans="1:7" ht="30">
      <c r="A94" s="30">
        <v>10</v>
      </c>
      <c r="B94" s="4" t="s">
        <v>357</v>
      </c>
      <c r="C94" s="4" t="s">
        <v>365</v>
      </c>
      <c r="D94" s="1" t="s">
        <v>176</v>
      </c>
      <c r="E94" s="5">
        <v>5</v>
      </c>
      <c r="F94" s="13"/>
      <c r="G94" s="36">
        <f t="shared" si="8"/>
        <v>0</v>
      </c>
    </row>
    <row r="95" spans="1:7" ht="30">
      <c r="A95" s="30">
        <v>11</v>
      </c>
      <c r="B95" s="4" t="s">
        <v>357</v>
      </c>
      <c r="C95" s="4" t="s">
        <v>366</v>
      </c>
      <c r="D95" s="1" t="s">
        <v>176</v>
      </c>
      <c r="E95" s="5">
        <v>2</v>
      </c>
      <c r="F95" s="13"/>
      <c r="G95" s="36">
        <f t="shared" si="8"/>
        <v>0</v>
      </c>
    </row>
    <row r="96" spans="1:7" ht="30">
      <c r="A96" s="30">
        <v>12</v>
      </c>
      <c r="B96" s="4" t="s">
        <v>357</v>
      </c>
      <c r="C96" s="4" t="s">
        <v>367</v>
      </c>
      <c r="D96" s="1" t="s">
        <v>176</v>
      </c>
      <c r="E96" s="5">
        <v>2</v>
      </c>
      <c r="F96" s="13"/>
      <c r="G96" s="36">
        <f t="shared" si="8"/>
        <v>0</v>
      </c>
    </row>
    <row r="97" spans="1:7" ht="30">
      <c r="A97" s="30">
        <v>13</v>
      </c>
      <c r="B97" s="4" t="s">
        <v>372</v>
      </c>
      <c r="C97" s="4" t="s">
        <v>373</v>
      </c>
      <c r="D97" s="1" t="s">
        <v>176</v>
      </c>
      <c r="E97" s="5">
        <v>74</v>
      </c>
      <c r="F97" s="13"/>
      <c r="G97" s="36">
        <f t="shared" si="8"/>
        <v>0</v>
      </c>
    </row>
    <row r="98" spans="1:7" ht="45">
      <c r="A98" s="30">
        <v>14</v>
      </c>
      <c r="B98" s="4" t="s">
        <v>374</v>
      </c>
      <c r="C98" s="4" t="s">
        <v>375</v>
      </c>
      <c r="D98" s="1" t="s">
        <v>176</v>
      </c>
      <c r="E98" s="5">
        <v>5</v>
      </c>
      <c r="F98" s="13"/>
      <c r="G98" s="36">
        <f t="shared" si="8"/>
        <v>0</v>
      </c>
    </row>
    <row r="99" spans="1:7" ht="45">
      <c r="A99" s="30">
        <v>15</v>
      </c>
      <c r="B99" s="4" t="s">
        <v>376</v>
      </c>
      <c r="C99" s="4" t="s">
        <v>377</v>
      </c>
      <c r="D99" s="1" t="s">
        <v>176</v>
      </c>
      <c r="E99" s="5">
        <v>11</v>
      </c>
      <c r="F99" s="13"/>
      <c r="G99" s="36">
        <f t="shared" si="8"/>
        <v>0</v>
      </c>
    </row>
    <row r="100" spans="1:7" ht="45">
      <c r="A100" s="30">
        <v>16</v>
      </c>
      <c r="B100" s="4" t="s">
        <v>378</v>
      </c>
      <c r="C100" s="4" t="s">
        <v>379</v>
      </c>
      <c r="D100" s="1" t="s">
        <v>176</v>
      </c>
      <c r="E100" s="5">
        <v>6</v>
      </c>
      <c r="F100" s="13"/>
      <c r="G100" s="36">
        <f t="shared" si="8"/>
        <v>0</v>
      </c>
    </row>
    <row r="101" spans="1:7" ht="45">
      <c r="A101" s="30">
        <v>17</v>
      </c>
      <c r="B101" s="4" t="s">
        <v>380</v>
      </c>
      <c r="C101" s="4" t="s">
        <v>381</v>
      </c>
      <c r="D101" s="1" t="s">
        <v>176</v>
      </c>
      <c r="E101" s="5">
        <v>5</v>
      </c>
      <c r="F101" s="13"/>
      <c r="G101" s="36">
        <f t="shared" si="8"/>
        <v>0</v>
      </c>
    </row>
    <row r="102" spans="1:7">
      <c r="A102" s="30">
        <v>18</v>
      </c>
      <c r="B102" s="4" t="s">
        <v>390</v>
      </c>
      <c r="C102" s="4" t="s">
        <v>391</v>
      </c>
      <c r="D102" s="1" t="s">
        <v>24</v>
      </c>
      <c r="E102" s="5">
        <v>612</v>
      </c>
      <c r="F102" s="13"/>
      <c r="G102" s="36">
        <f t="shared" si="8"/>
        <v>0</v>
      </c>
    </row>
    <row r="103" spans="1:7" ht="30">
      <c r="A103" s="30">
        <v>19</v>
      </c>
      <c r="B103" s="4" t="s">
        <v>394</v>
      </c>
      <c r="C103" s="4" t="s">
        <v>395</v>
      </c>
      <c r="D103" s="1" t="s">
        <v>24</v>
      </c>
      <c r="E103" s="5">
        <v>20</v>
      </c>
      <c r="F103" s="13"/>
      <c r="G103" s="36">
        <f t="shared" si="8"/>
        <v>0</v>
      </c>
    </row>
    <row r="104" spans="1:7" ht="17.25" customHeight="1">
      <c r="A104" s="161" t="s">
        <v>578</v>
      </c>
      <c r="B104" s="162"/>
      <c r="C104" s="44"/>
      <c r="D104" s="45"/>
      <c r="E104" s="46"/>
      <c r="F104" s="48"/>
      <c r="G104" s="48">
        <f>SUM(G105:G113)</f>
        <v>0</v>
      </c>
    </row>
    <row r="105" spans="1:7" ht="30">
      <c r="A105" s="30">
        <v>1</v>
      </c>
      <c r="B105" s="4" t="s">
        <v>426</v>
      </c>
      <c r="C105" s="4" t="s">
        <v>427</v>
      </c>
      <c r="D105" s="1" t="s">
        <v>24</v>
      </c>
      <c r="E105" s="5">
        <v>40</v>
      </c>
      <c r="F105" s="13"/>
      <c r="G105" s="36">
        <f t="shared" ref="G105:G113" si="9">E105*F105</f>
        <v>0</v>
      </c>
    </row>
    <row r="106" spans="1:7" ht="30">
      <c r="A106" s="30">
        <v>2</v>
      </c>
      <c r="B106" s="4" t="s">
        <v>428</v>
      </c>
      <c r="C106" s="4" t="s">
        <v>429</v>
      </c>
      <c r="D106" s="1" t="s">
        <v>24</v>
      </c>
      <c r="E106" s="5">
        <v>14</v>
      </c>
      <c r="F106" s="13"/>
      <c r="G106" s="36">
        <f t="shared" si="9"/>
        <v>0</v>
      </c>
    </row>
    <row r="107" spans="1:7" ht="30">
      <c r="A107" s="30">
        <v>3</v>
      </c>
      <c r="B107" s="4" t="s">
        <v>430</v>
      </c>
      <c r="C107" s="4" t="s">
        <v>431</v>
      </c>
      <c r="D107" s="1" t="s">
        <v>24</v>
      </c>
      <c r="E107" s="5">
        <v>14</v>
      </c>
      <c r="F107" s="13"/>
      <c r="G107" s="36">
        <f t="shared" si="9"/>
        <v>0</v>
      </c>
    </row>
    <row r="108" spans="1:7" ht="30">
      <c r="A108" s="30">
        <v>4</v>
      </c>
      <c r="B108" s="4" t="s">
        <v>432</v>
      </c>
      <c r="C108" s="4" t="s">
        <v>433</v>
      </c>
      <c r="D108" s="1" t="s">
        <v>24</v>
      </c>
      <c r="E108" s="5">
        <v>14</v>
      </c>
      <c r="F108" s="13"/>
      <c r="G108" s="36">
        <f t="shared" si="9"/>
        <v>0</v>
      </c>
    </row>
    <row r="109" spans="1:7" ht="30">
      <c r="A109" s="30">
        <v>5</v>
      </c>
      <c r="B109" s="4" t="s">
        <v>434</v>
      </c>
      <c r="C109" s="4" t="s">
        <v>435</v>
      </c>
      <c r="D109" s="1" t="s">
        <v>24</v>
      </c>
      <c r="E109" s="5">
        <v>14</v>
      </c>
      <c r="F109" s="13"/>
      <c r="G109" s="36">
        <f t="shared" si="9"/>
        <v>0</v>
      </c>
    </row>
    <row r="110" spans="1:7" ht="30">
      <c r="A110" s="30">
        <v>6</v>
      </c>
      <c r="B110" s="4" t="s">
        <v>436</v>
      </c>
      <c r="C110" s="4" t="s">
        <v>437</v>
      </c>
      <c r="D110" s="1" t="s">
        <v>176</v>
      </c>
      <c r="E110" s="5">
        <v>6</v>
      </c>
      <c r="F110" s="13"/>
      <c r="G110" s="36">
        <f t="shared" si="9"/>
        <v>0</v>
      </c>
    </row>
    <row r="111" spans="1:7" ht="30">
      <c r="A111" s="30">
        <v>7</v>
      </c>
      <c r="B111" s="4" t="s">
        <v>438</v>
      </c>
      <c r="C111" s="4" t="s">
        <v>439</v>
      </c>
      <c r="D111" s="1" t="s">
        <v>176</v>
      </c>
      <c r="E111" s="5">
        <v>2</v>
      </c>
      <c r="F111" s="13"/>
      <c r="G111" s="36">
        <f t="shared" si="9"/>
        <v>0</v>
      </c>
    </row>
    <row r="112" spans="1:7">
      <c r="A112" s="30">
        <v>8</v>
      </c>
      <c r="B112" s="4" t="s">
        <v>440</v>
      </c>
      <c r="C112" s="4" t="s">
        <v>441</v>
      </c>
      <c r="D112" s="1" t="s">
        <v>176</v>
      </c>
      <c r="E112" s="5">
        <v>2</v>
      </c>
      <c r="F112" s="13"/>
      <c r="G112" s="36">
        <f t="shared" si="9"/>
        <v>0</v>
      </c>
    </row>
    <row r="113" spans="1:7">
      <c r="A113" s="30">
        <v>9</v>
      </c>
      <c r="B113" s="4" t="s">
        <v>442</v>
      </c>
      <c r="C113" s="4" t="s">
        <v>443</v>
      </c>
      <c r="D113" s="103" t="s">
        <v>176</v>
      </c>
      <c r="E113" s="104">
        <v>2</v>
      </c>
      <c r="F113" s="129"/>
      <c r="G113" s="36">
        <f t="shared" si="9"/>
        <v>0</v>
      </c>
    </row>
    <row r="114" spans="1:7" ht="22.5" customHeight="1">
      <c r="A114" s="61"/>
      <c r="B114" s="111"/>
      <c r="C114" s="101" t="s">
        <v>549</v>
      </c>
      <c r="D114" s="99"/>
      <c r="E114" s="100" t="s">
        <v>532</v>
      </c>
      <c r="F114" s="102"/>
      <c r="G114" s="62">
        <f>SUM(G104,G84,G78,G75)</f>
        <v>0</v>
      </c>
    </row>
    <row r="115" spans="1:7" ht="35.25" customHeight="1">
      <c r="A115" s="81"/>
      <c r="B115" s="81"/>
      <c r="C115" s="83" t="s">
        <v>565</v>
      </c>
      <c r="D115" s="116"/>
      <c r="E115" s="115"/>
      <c r="F115" s="115"/>
      <c r="G115" s="115">
        <f>SUM(G114,G72,G51)</f>
        <v>0</v>
      </c>
    </row>
    <row r="116" spans="1:7">
      <c r="E116" s="10"/>
    </row>
    <row r="117" spans="1:7">
      <c r="E117" s="154" t="s">
        <v>610</v>
      </c>
    </row>
    <row r="118" spans="1:7" ht="45">
      <c r="E118" s="153" t="s">
        <v>611</v>
      </c>
    </row>
    <row r="119" spans="1:7">
      <c r="E119" s="10"/>
    </row>
    <row r="120" spans="1:7">
      <c r="E120" s="10"/>
    </row>
    <row r="121" spans="1:7">
      <c r="E121" s="10"/>
    </row>
    <row r="122" spans="1:7">
      <c r="E122" s="10"/>
    </row>
    <row r="123" spans="1:7">
      <c r="E123" s="10"/>
    </row>
    <row r="124" spans="1:7">
      <c r="E124" s="10"/>
    </row>
    <row r="125" spans="1:7">
      <c r="E125" s="10"/>
    </row>
    <row r="126" spans="1:7">
      <c r="E126" s="10"/>
    </row>
    <row r="127" spans="1:7">
      <c r="E127" s="10"/>
    </row>
    <row r="128" spans="1:7">
      <c r="E128" s="10"/>
    </row>
    <row r="129" spans="5:5">
      <c r="E129" s="10"/>
    </row>
    <row r="130" spans="5:5">
      <c r="E130" s="10"/>
    </row>
  </sheetData>
  <mergeCells count="9">
    <mergeCell ref="A4:B4"/>
    <mergeCell ref="A78:B78"/>
    <mergeCell ref="A84:B84"/>
    <mergeCell ref="A104:B104"/>
    <mergeCell ref="A75:B75"/>
    <mergeCell ref="A53:B53"/>
    <mergeCell ref="A54:B54"/>
    <mergeCell ref="A7:B7"/>
    <mergeCell ref="A46:B46"/>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oddHeader>
    <oddFooter>&amp;L&amp;D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
  <sheetViews>
    <sheetView tabSelected="1" view="pageBreakPreview" topLeftCell="A239" zoomScaleNormal="100" zoomScaleSheetLayoutView="100" workbookViewId="0">
      <selection activeCell="E255" sqref="E255"/>
    </sheetView>
  </sheetViews>
  <sheetFormatPr defaultRowHeight="15"/>
  <cols>
    <col min="1" max="1" width="7.5" style="3" customWidth="1"/>
    <col min="2" max="2" width="20.375" style="7" customWidth="1"/>
    <col min="3" max="3" width="66.875" style="7" customWidth="1"/>
    <col min="4" max="4" width="8" style="3" customWidth="1"/>
    <col min="5" max="5" width="10.75" style="6" customWidth="1"/>
    <col min="6" max="6" width="9" style="14"/>
    <col min="7" max="7" width="11.25" style="14" customWidth="1"/>
    <col min="8" max="16384" width="9" style="6"/>
  </cols>
  <sheetData>
    <row r="1" spans="1:7" s="3" customFormat="1" ht="31.5">
      <c r="A1" s="18" t="s">
        <v>0</v>
      </c>
      <c r="B1" s="19" t="s">
        <v>1</v>
      </c>
      <c r="C1" s="19" t="s">
        <v>2</v>
      </c>
      <c r="D1" s="19" t="s">
        <v>533</v>
      </c>
      <c r="E1" s="19" t="s">
        <v>3</v>
      </c>
      <c r="F1" s="20" t="s">
        <v>161</v>
      </c>
      <c r="G1" s="20" t="s">
        <v>162</v>
      </c>
    </row>
    <row r="2" spans="1:7" s="3" customFormat="1" ht="18.75">
      <c r="A2" s="89" t="s">
        <v>566</v>
      </c>
      <c r="B2" s="90"/>
      <c r="C2" s="21"/>
      <c r="D2" s="22"/>
      <c r="E2" s="22"/>
      <c r="F2" s="23"/>
      <c r="G2" s="23"/>
    </row>
    <row r="3" spans="1:7" s="3" customFormat="1" ht="18.75">
      <c r="A3" s="92" t="s">
        <v>170</v>
      </c>
      <c r="B3" s="90"/>
      <c r="C3" s="91"/>
      <c r="D3" s="22"/>
      <c r="E3" s="22"/>
      <c r="F3" s="23"/>
      <c r="G3" s="23"/>
    </row>
    <row r="4" spans="1:7" s="3" customFormat="1" ht="15.75">
      <c r="A4" s="158" t="s">
        <v>523</v>
      </c>
      <c r="B4" s="159"/>
      <c r="C4" s="77"/>
      <c r="D4" s="45"/>
      <c r="E4" s="45"/>
      <c r="F4" s="128"/>
      <c r="G4" s="78">
        <f>SUM(G5:G14)</f>
        <v>0</v>
      </c>
    </row>
    <row r="5" spans="1:7" ht="30">
      <c r="A5" s="1">
        <v>1</v>
      </c>
      <c r="B5" s="8" t="s">
        <v>4</v>
      </c>
      <c r="C5" s="4" t="s">
        <v>5</v>
      </c>
      <c r="D5" s="1" t="s">
        <v>6</v>
      </c>
      <c r="E5" s="5">
        <v>1</v>
      </c>
      <c r="F5" s="13"/>
      <c r="G5" s="13">
        <f>E5*F5</f>
        <v>0</v>
      </c>
    </row>
    <row r="6" spans="1:7">
      <c r="A6" s="1">
        <v>3</v>
      </c>
      <c r="B6" s="4" t="s">
        <v>7</v>
      </c>
      <c r="C6" s="4" t="s">
        <v>10</v>
      </c>
      <c r="D6" s="1" t="s">
        <v>9</v>
      </c>
      <c r="E6" s="5">
        <v>28.8</v>
      </c>
      <c r="F6" s="13"/>
      <c r="G6" s="13">
        <f t="shared" ref="G6:G14" si="0">E6*F6</f>
        <v>0</v>
      </c>
    </row>
    <row r="7" spans="1:7" ht="30">
      <c r="A7" s="1">
        <v>4</v>
      </c>
      <c r="B7" s="4" t="s">
        <v>11</v>
      </c>
      <c r="C7" s="4" t="s">
        <v>12</v>
      </c>
      <c r="D7" s="1" t="s">
        <v>13</v>
      </c>
      <c r="E7" s="5">
        <v>1.5449999999999999</v>
      </c>
      <c r="F7" s="13"/>
      <c r="G7" s="13">
        <f t="shared" si="0"/>
        <v>0</v>
      </c>
    </row>
    <row r="8" spans="1:7">
      <c r="A8" s="1">
        <v>5</v>
      </c>
      <c r="B8" s="4" t="s">
        <v>14</v>
      </c>
      <c r="C8" s="4" t="s">
        <v>15</v>
      </c>
      <c r="D8" s="1" t="s">
        <v>9</v>
      </c>
      <c r="E8" s="5">
        <v>119.55500000000001</v>
      </c>
      <c r="F8" s="13"/>
      <c r="G8" s="13">
        <f t="shared" si="0"/>
        <v>0</v>
      </c>
    </row>
    <row r="9" spans="1:7" ht="30">
      <c r="A9" s="1">
        <v>6</v>
      </c>
      <c r="B9" s="4" t="s">
        <v>16</v>
      </c>
      <c r="C9" s="4" t="s">
        <v>17</v>
      </c>
      <c r="D9" s="1" t="s">
        <v>9</v>
      </c>
      <c r="E9" s="5">
        <v>86.14</v>
      </c>
      <c r="F9" s="13"/>
      <c r="G9" s="13">
        <f t="shared" si="0"/>
        <v>0</v>
      </c>
    </row>
    <row r="10" spans="1:7">
      <c r="A10" s="1">
        <v>7</v>
      </c>
      <c r="B10" s="4" t="s">
        <v>18</v>
      </c>
      <c r="C10" s="4" t="s">
        <v>19</v>
      </c>
      <c r="D10" s="1" t="s">
        <v>9</v>
      </c>
      <c r="E10" s="5">
        <v>8.94</v>
      </c>
      <c r="F10" s="13"/>
      <c r="G10" s="13">
        <f t="shared" si="0"/>
        <v>0</v>
      </c>
    </row>
    <row r="11" spans="1:7">
      <c r="A11" s="1">
        <v>8</v>
      </c>
      <c r="B11" s="4" t="s">
        <v>20</v>
      </c>
      <c r="C11" s="4" t="s">
        <v>21</v>
      </c>
      <c r="D11" s="1" t="s">
        <v>9</v>
      </c>
      <c r="E11" s="5">
        <v>8.5</v>
      </c>
      <c r="F11" s="13"/>
      <c r="G11" s="13">
        <f t="shared" si="0"/>
        <v>0</v>
      </c>
    </row>
    <row r="12" spans="1:7">
      <c r="A12" s="1">
        <v>10</v>
      </c>
      <c r="B12" s="4" t="s">
        <v>23</v>
      </c>
      <c r="C12" s="11" t="s">
        <v>551</v>
      </c>
      <c r="D12" s="1" t="s">
        <v>24</v>
      </c>
      <c r="E12" s="5">
        <v>3.15</v>
      </c>
      <c r="F12" s="13"/>
      <c r="G12" s="13">
        <f t="shared" si="0"/>
        <v>0</v>
      </c>
    </row>
    <row r="13" spans="1:7" ht="30">
      <c r="A13" s="1">
        <v>11</v>
      </c>
      <c r="B13" s="11" t="s">
        <v>553</v>
      </c>
      <c r="C13" s="11" t="s">
        <v>552</v>
      </c>
      <c r="D13" s="1" t="s">
        <v>13</v>
      </c>
      <c r="E13" s="5">
        <v>8.7940000000000005</v>
      </c>
      <c r="F13" s="13"/>
      <c r="G13" s="13">
        <f t="shared" si="0"/>
        <v>0</v>
      </c>
    </row>
    <row r="14" spans="1:7">
      <c r="A14" s="1">
        <v>12</v>
      </c>
      <c r="B14" s="141" t="s">
        <v>169</v>
      </c>
      <c r="C14" s="4" t="s">
        <v>25</v>
      </c>
      <c r="D14" s="1" t="s">
        <v>13</v>
      </c>
      <c r="E14" s="5">
        <v>8.7940000000000005</v>
      </c>
      <c r="F14" s="13"/>
      <c r="G14" s="13">
        <f t="shared" si="0"/>
        <v>0</v>
      </c>
    </row>
    <row r="15" spans="1:7" ht="34.5" customHeight="1">
      <c r="A15" s="166" t="s">
        <v>524</v>
      </c>
      <c r="B15" s="167"/>
      <c r="C15" s="44"/>
      <c r="D15" s="45"/>
      <c r="E15" s="46"/>
      <c r="F15" s="48"/>
      <c r="G15" s="48">
        <f>SUM(G16:G18)</f>
        <v>0</v>
      </c>
    </row>
    <row r="16" spans="1:7" ht="30">
      <c r="A16" s="1">
        <v>1</v>
      </c>
      <c r="B16" s="4" t="s">
        <v>26</v>
      </c>
      <c r="C16" s="4" t="s">
        <v>27</v>
      </c>
      <c r="D16" s="1" t="s">
        <v>9</v>
      </c>
      <c r="E16" s="5">
        <v>30.448</v>
      </c>
      <c r="F16" s="13"/>
      <c r="G16" s="13">
        <f t="shared" ref="G16:G18" si="1">E16*F16</f>
        <v>0</v>
      </c>
    </row>
    <row r="17" spans="1:7" ht="45">
      <c r="A17" s="1">
        <v>2</v>
      </c>
      <c r="B17" s="4" t="s">
        <v>28</v>
      </c>
      <c r="C17" s="4" t="s">
        <v>29</v>
      </c>
      <c r="D17" s="1" t="s">
        <v>9</v>
      </c>
      <c r="E17" s="5">
        <v>10.917</v>
      </c>
      <c r="F17" s="13"/>
      <c r="G17" s="13">
        <f t="shared" si="1"/>
        <v>0</v>
      </c>
    </row>
    <row r="18" spans="1:7" ht="30">
      <c r="A18" s="1">
        <v>3</v>
      </c>
      <c r="B18" s="4" t="s">
        <v>30</v>
      </c>
      <c r="C18" s="4" t="s">
        <v>31</v>
      </c>
      <c r="D18" s="1" t="s">
        <v>9</v>
      </c>
      <c r="E18" s="5">
        <v>3.6</v>
      </c>
      <c r="F18" s="13"/>
      <c r="G18" s="13">
        <f t="shared" si="1"/>
        <v>0</v>
      </c>
    </row>
    <row r="19" spans="1:7">
      <c r="A19" s="161" t="s">
        <v>525</v>
      </c>
      <c r="B19" s="162"/>
      <c r="C19" s="44"/>
      <c r="D19" s="45"/>
      <c r="E19" s="46"/>
      <c r="F19" s="48"/>
      <c r="G19" s="48">
        <f>SUM(G20:G25)</f>
        <v>0</v>
      </c>
    </row>
    <row r="20" spans="1:7">
      <c r="A20" s="1">
        <v>1</v>
      </c>
      <c r="B20" s="4" t="s">
        <v>32</v>
      </c>
      <c r="C20" s="4" t="s">
        <v>33</v>
      </c>
      <c r="D20" s="1" t="s">
        <v>13</v>
      </c>
      <c r="E20" s="5">
        <v>9.8000000000000004E-2</v>
      </c>
      <c r="F20" s="13"/>
      <c r="G20" s="13">
        <f t="shared" ref="G20:G25" si="2">E20*F20</f>
        <v>0</v>
      </c>
    </row>
    <row r="21" spans="1:7">
      <c r="A21" s="1">
        <v>2</v>
      </c>
      <c r="B21" s="4" t="s">
        <v>34</v>
      </c>
      <c r="C21" s="4" t="s">
        <v>35</v>
      </c>
      <c r="D21" s="1" t="s">
        <v>24</v>
      </c>
      <c r="E21" s="5">
        <v>11.6</v>
      </c>
      <c r="F21" s="13"/>
      <c r="G21" s="13">
        <f t="shared" si="2"/>
        <v>0</v>
      </c>
    </row>
    <row r="22" spans="1:7" ht="30">
      <c r="A22" s="1">
        <v>3</v>
      </c>
      <c r="B22" s="4" t="s">
        <v>36</v>
      </c>
      <c r="C22" s="4" t="s">
        <v>37</v>
      </c>
      <c r="D22" s="1" t="s">
        <v>38</v>
      </c>
      <c r="E22" s="5">
        <v>16</v>
      </c>
      <c r="F22" s="13"/>
      <c r="G22" s="13">
        <f t="shared" si="2"/>
        <v>0</v>
      </c>
    </row>
    <row r="23" spans="1:7" ht="30">
      <c r="A23" s="1">
        <v>4</v>
      </c>
      <c r="B23" s="4" t="s">
        <v>39</v>
      </c>
      <c r="C23" s="4" t="s">
        <v>40</v>
      </c>
      <c r="D23" s="1" t="s">
        <v>41</v>
      </c>
      <c r="E23" s="5">
        <v>16</v>
      </c>
      <c r="F23" s="13"/>
      <c r="G23" s="13">
        <f t="shared" si="2"/>
        <v>0</v>
      </c>
    </row>
    <row r="24" spans="1:7">
      <c r="A24" s="1">
        <v>5</v>
      </c>
      <c r="B24" s="4" t="s">
        <v>42</v>
      </c>
      <c r="C24" s="4" t="s">
        <v>43</v>
      </c>
      <c r="D24" s="1" t="s">
        <v>44</v>
      </c>
      <c r="E24" s="5">
        <v>16</v>
      </c>
      <c r="F24" s="13"/>
      <c r="G24" s="13">
        <f t="shared" si="2"/>
        <v>0</v>
      </c>
    </row>
    <row r="25" spans="1:7" ht="30">
      <c r="A25" s="1">
        <v>6</v>
      </c>
      <c r="B25" s="4" t="s">
        <v>45</v>
      </c>
      <c r="C25" s="4" t="s">
        <v>46</v>
      </c>
      <c r="D25" s="1" t="s">
        <v>24</v>
      </c>
      <c r="E25" s="5">
        <v>11.6</v>
      </c>
      <c r="F25" s="13"/>
      <c r="G25" s="13">
        <f t="shared" si="2"/>
        <v>0</v>
      </c>
    </row>
    <row r="26" spans="1:7">
      <c r="A26" s="161" t="s">
        <v>526</v>
      </c>
      <c r="B26" s="162"/>
      <c r="C26" s="44"/>
      <c r="D26" s="45"/>
      <c r="E26" s="46"/>
      <c r="F26" s="48"/>
      <c r="G26" s="48">
        <f>SUM(G27:G31)</f>
        <v>0</v>
      </c>
    </row>
    <row r="27" spans="1:7" ht="30">
      <c r="A27" s="1">
        <v>1</v>
      </c>
      <c r="B27" s="11" t="s">
        <v>555</v>
      </c>
      <c r="C27" s="11" t="s">
        <v>554</v>
      </c>
      <c r="D27" s="1" t="s">
        <v>9</v>
      </c>
      <c r="E27" s="5">
        <v>121.83499999999999</v>
      </c>
      <c r="F27" s="13"/>
      <c r="G27" s="13">
        <f t="shared" ref="G27:G31" si="3">E27*F27</f>
        <v>0</v>
      </c>
    </row>
    <row r="28" spans="1:7">
      <c r="A28" s="84">
        <v>2</v>
      </c>
      <c r="B28" s="4" t="s">
        <v>47</v>
      </c>
      <c r="C28" s="4" t="s">
        <v>48</v>
      </c>
      <c r="D28" s="1" t="s">
        <v>9</v>
      </c>
      <c r="E28" s="5">
        <v>12.24</v>
      </c>
      <c r="F28" s="13"/>
      <c r="G28" s="13">
        <f t="shared" si="3"/>
        <v>0</v>
      </c>
    </row>
    <row r="29" spans="1:7" ht="30">
      <c r="A29" s="1">
        <v>3</v>
      </c>
      <c r="B29" s="11" t="s">
        <v>510</v>
      </c>
      <c r="C29" s="11" t="s">
        <v>511</v>
      </c>
      <c r="D29" s="1" t="s">
        <v>9</v>
      </c>
      <c r="E29" s="5">
        <v>9.3930000000000007</v>
      </c>
      <c r="F29" s="13"/>
      <c r="G29" s="13">
        <f t="shared" si="3"/>
        <v>0</v>
      </c>
    </row>
    <row r="30" spans="1:7" ht="30">
      <c r="A30" s="84">
        <v>4</v>
      </c>
      <c r="B30" s="11" t="s">
        <v>513</v>
      </c>
      <c r="C30" s="11" t="s">
        <v>512</v>
      </c>
      <c r="D30" s="1" t="s">
        <v>9</v>
      </c>
      <c r="E30" s="5">
        <v>119.55500000000001</v>
      </c>
      <c r="F30" s="13"/>
      <c r="G30" s="13">
        <f t="shared" si="3"/>
        <v>0</v>
      </c>
    </row>
    <row r="31" spans="1:7">
      <c r="A31" s="1">
        <v>5</v>
      </c>
      <c r="B31" s="4" t="s">
        <v>49</v>
      </c>
      <c r="C31" s="4" t="s">
        <v>50</v>
      </c>
      <c r="D31" s="1" t="s">
        <v>9</v>
      </c>
      <c r="E31" s="5">
        <v>119.55500000000001</v>
      </c>
      <c r="F31" s="13"/>
      <c r="G31" s="13">
        <f t="shared" si="3"/>
        <v>0</v>
      </c>
    </row>
    <row r="32" spans="1:7">
      <c r="A32" s="161" t="s">
        <v>527</v>
      </c>
      <c r="B32" s="162"/>
      <c r="C32" s="44"/>
      <c r="D32" s="45"/>
      <c r="E32" s="46"/>
      <c r="F32" s="48"/>
      <c r="G32" s="48">
        <f>SUM(G33:G37)</f>
        <v>0</v>
      </c>
    </row>
    <row r="33" spans="1:7" ht="30">
      <c r="A33" s="1">
        <v>1</v>
      </c>
      <c r="B33" s="4" t="s">
        <v>51</v>
      </c>
      <c r="C33" s="4" t="s">
        <v>52</v>
      </c>
      <c r="D33" s="1" t="s">
        <v>9</v>
      </c>
      <c r="E33" s="5">
        <v>60.896000000000001</v>
      </c>
      <c r="F33" s="13"/>
      <c r="G33" s="13">
        <f t="shared" ref="G33:G37" si="4">E33*F33</f>
        <v>0</v>
      </c>
    </row>
    <row r="34" spans="1:7" ht="45">
      <c r="A34" s="1">
        <v>2</v>
      </c>
      <c r="B34" s="4" t="s">
        <v>53</v>
      </c>
      <c r="C34" s="4" t="s">
        <v>54</v>
      </c>
      <c r="D34" s="1" t="s">
        <v>9</v>
      </c>
      <c r="E34" s="5">
        <v>60.896000000000001</v>
      </c>
      <c r="F34" s="13"/>
      <c r="G34" s="13">
        <f t="shared" si="4"/>
        <v>0</v>
      </c>
    </row>
    <row r="35" spans="1:7" ht="30">
      <c r="A35" s="1">
        <v>3</v>
      </c>
      <c r="B35" s="11" t="s">
        <v>515</v>
      </c>
      <c r="C35" s="11" t="s">
        <v>514</v>
      </c>
      <c r="D35" s="1" t="s">
        <v>9</v>
      </c>
      <c r="E35" s="5">
        <v>41.078000000000003</v>
      </c>
      <c r="F35" s="13"/>
      <c r="G35" s="13">
        <f t="shared" si="4"/>
        <v>0</v>
      </c>
    </row>
    <row r="36" spans="1:7" ht="30">
      <c r="A36" s="1">
        <v>4</v>
      </c>
      <c r="B36" s="4" t="s">
        <v>55</v>
      </c>
      <c r="C36" s="4" t="s">
        <v>56</v>
      </c>
      <c r="D36" s="1" t="s">
        <v>9</v>
      </c>
      <c r="E36" s="5">
        <v>321.30900000000003</v>
      </c>
      <c r="F36" s="13"/>
      <c r="G36" s="13">
        <f t="shared" si="4"/>
        <v>0</v>
      </c>
    </row>
    <row r="37" spans="1:7" ht="30">
      <c r="A37" s="1">
        <v>5</v>
      </c>
      <c r="B37" s="11" t="s">
        <v>516</v>
      </c>
      <c r="C37" s="11" t="s">
        <v>64</v>
      </c>
      <c r="D37" s="1" t="s">
        <v>9</v>
      </c>
      <c r="E37" s="5">
        <v>599.49599999999998</v>
      </c>
      <c r="F37" s="13"/>
      <c r="G37" s="13">
        <f t="shared" si="4"/>
        <v>0</v>
      </c>
    </row>
    <row r="38" spans="1:7">
      <c r="A38" s="161" t="s">
        <v>528</v>
      </c>
      <c r="B38" s="162"/>
      <c r="C38" s="76"/>
      <c r="D38" s="45"/>
      <c r="E38" s="46"/>
      <c r="F38" s="48"/>
      <c r="G38" s="48">
        <f>SUM(G39:G42)</f>
        <v>0</v>
      </c>
    </row>
    <row r="39" spans="1:7" ht="30">
      <c r="A39" s="1">
        <v>1</v>
      </c>
      <c r="B39" s="4" t="s">
        <v>58</v>
      </c>
      <c r="C39" s="4" t="s">
        <v>59</v>
      </c>
      <c r="D39" s="1" t="s">
        <v>9</v>
      </c>
      <c r="E39" s="5">
        <v>6.66</v>
      </c>
      <c r="F39" s="13"/>
      <c r="G39" s="13">
        <f t="shared" ref="G39:G42" si="5">E39*F39</f>
        <v>0</v>
      </c>
    </row>
    <row r="40" spans="1:7" ht="30">
      <c r="A40" s="1">
        <v>2</v>
      </c>
      <c r="B40" s="4" t="s">
        <v>60</v>
      </c>
      <c r="C40" s="4" t="s">
        <v>61</v>
      </c>
      <c r="D40" s="1" t="s">
        <v>9</v>
      </c>
      <c r="E40" s="5">
        <v>6.66</v>
      </c>
      <c r="F40" s="13"/>
      <c r="G40" s="13">
        <f t="shared" si="5"/>
        <v>0</v>
      </c>
    </row>
    <row r="41" spans="1:7" ht="30">
      <c r="A41" s="1">
        <v>3</v>
      </c>
      <c r="B41" s="4" t="s">
        <v>62</v>
      </c>
      <c r="C41" s="4" t="s">
        <v>63</v>
      </c>
      <c r="D41" s="1" t="s">
        <v>9</v>
      </c>
      <c r="E41" s="5">
        <v>108.27</v>
      </c>
      <c r="F41" s="13"/>
      <c r="G41" s="13">
        <f t="shared" si="5"/>
        <v>0</v>
      </c>
    </row>
    <row r="42" spans="1:7" ht="30">
      <c r="A42" s="1">
        <v>4</v>
      </c>
      <c r="B42" s="4" t="s">
        <v>57</v>
      </c>
      <c r="C42" s="4" t="s">
        <v>64</v>
      </c>
      <c r="D42" s="1" t="s">
        <v>9</v>
      </c>
      <c r="E42" s="5">
        <v>186.61</v>
      </c>
      <c r="F42" s="13"/>
      <c r="G42" s="13">
        <f t="shared" si="5"/>
        <v>0</v>
      </c>
    </row>
    <row r="43" spans="1:7">
      <c r="A43" s="161" t="s">
        <v>529</v>
      </c>
      <c r="B43" s="162"/>
      <c r="C43" s="44"/>
      <c r="D43" s="45"/>
      <c r="E43" s="46"/>
      <c r="F43" s="48"/>
      <c r="G43" s="48">
        <f>SUM(G44:G48)</f>
        <v>0</v>
      </c>
    </row>
    <row r="44" spans="1:7">
      <c r="A44" s="1">
        <v>1</v>
      </c>
      <c r="B44" s="4" t="s">
        <v>65</v>
      </c>
      <c r="C44" s="4" t="s">
        <v>71</v>
      </c>
      <c r="D44" s="1" t="s">
        <v>9</v>
      </c>
      <c r="E44" s="5">
        <v>1.478</v>
      </c>
      <c r="F44" s="13"/>
      <c r="G44" s="13">
        <f t="shared" ref="G44:G48" si="6">E44*F44</f>
        <v>0</v>
      </c>
    </row>
    <row r="45" spans="1:7" ht="30">
      <c r="A45" s="1">
        <v>2</v>
      </c>
      <c r="B45" s="4" t="s">
        <v>169</v>
      </c>
      <c r="C45" s="4" t="s">
        <v>72</v>
      </c>
      <c r="D45" s="1" t="s">
        <v>24</v>
      </c>
      <c r="E45" s="5">
        <v>17.75</v>
      </c>
      <c r="F45" s="13"/>
      <c r="G45" s="13">
        <f t="shared" si="6"/>
        <v>0</v>
      </c>
    </row>
    <row r="46" spans="1:7">
      <c r="A46" s="1">
        <v>3</v>
      </c>
      <c r="B46" s="4" t="s">
        <v>169</v>
      </c>
      <c r="C46" s="4" t="s">
        <v>73</v>
      </c>
      <c r="D46" s="1" t="s">
        <v>9</v>
      </c>
      <c r="E46" s="5">
        <v>19.285</v>
      </c>
      <c r="F46" s="13"/>
      <c r="G46" s="13">
        <f t="shared" si="6"/>
        <v>0</v>
      </c>
    </row>
    <row r="47" spans="1:7" ht="30">
      <c r="A47" s="1">
        <v>4</v>
      </c>
      <c r="B47" s="4" t="s">
        <v>4</v>
      </c>
      <c r="C47" s="4" t="s">
        <v>74</v>
      </c>
      <c r="D47" s="1" t="s">
        <v>9</v>
      </c>
      <c r="E47" s="5">
        <v>4.6360000000000001</v>
      </c>
      <c r="F47" s="13"/>
      <c r="G47" s="13">
        <f t="shared" si="6"/>
        <v>0</v>
      </c>
    </row>
    <row r="48" spans="1:7" ht="60">
      <c r="A48" s="1">
        <v>5</v>
      </c>
      <c r="B48" s="11" t="s">
        <v>518</v>
      </c>
      <c r="C48" s="12" t="s">
        <v>517</v>
      </c>
      <c r="D48" s="1" t="s">
        <v>9</v>
      </c>
      <c r="E48" s="5">
        <v>29.582999999999998</v>
      </c>
      <c r="F48" s="13"/>
      <c r="G48" s="13">
        <f t="shared" si="6"/>
        <v>0</v>
      </c>
    </row>
    <row r="49" spans="1:7">
      <c r="A49" s="161" t="s">
        <v>579</v>
      </c>
      <c r="B49" s="162"/>
      <c r="C49" s="44"/>
      <c r="D49" s="45"/>
      <c r="E49" s="46"/>
      <c r="F49" s="48"/>
      <c r="G49" s="48">
        <f>SUM(G50:G55)</f>
        <v>0</v>
      </c>
    </row>
    <row r="50" spans="1:7">
      <c r="A50" s="1">
        <v>1</v>
      </c>
      <c r="B50" s="4" t="s">
        <v>163</v>
      </c>
      <c r="C50" s="4" t="s">
        <v>164</v>
      </c>
      <c r="D50" s="1" t="s">
        <v>6</v>
      </c>
      <c r="E50" s="5">
        <v>2</v>
      </c>
      <c r="F50" s="13"/>
      <c r="G50" s="13">
        <f t="shared" ref="G50:G55" si="7">E50*F50</f>
        <v>0</v>
      </c>
    </row>
    <row r="51" spans="1:7">
      <c r="A51" s="1">
        <v>2</v>
      </c>
      <c r="B51" s="4" t="s">
        <v>165</v>
      </c>
      <c r="C51" s="4" t="s">
        <v>166</v>
      </c>
      <c r="D51" s="1" t="s">
        <v>24</v>
      </c>
      <c r="E51" s="5">
        <v>5.3</v>
      </c>
      <c r="F51" s="13"/>
      <c r="G51" s="13">
        <f t="shared" si="7"/>
        <v>0</v>
      </c>
    </row>
    <row r="52" spans="1:7">
      <c r="A52" s="1">
        <v>3</v>
      </c>
      <c r="B52" s="4" t="s">
        <v>167</v>
      </c>
      <c r="C52" s="4" t="s">
        <v>168</v>
      </c>
      <c r="D52" s="1" t="s">
        <v>24</v>
      </c>
      <c r="E52" s="5">
        <v>214.57</v>
      </c>
      <c r="F52" s="13"/>
      <c r="G52" s="13">
        <f t="shared" si="7"/>
        <v>0</v>
      </c>
    </row>
    <row r="53" spans="1:7" ht="30">
      <c r="A53" s="1">
        <v>4</v>
      </c>
      <c r="B53" s="4" t="s">
        <v>169</v>
      </c>
      <c r="C53" s="93" t="s">
        <v>560</v>
      </c>
      <c r="D53" s="1" t="s">
        <v>41</v>
      </c>
      <c r="E53" s="5">
        <v>1</v>
      </c>
      <c r="F53" s="13"/>
      <c r="G53" s="13">
        <f t="shared" si="7"/>
        <v>0</v>
      </c>
    </row>
    <row r="54" spans="1:7" ht="45">
      <c r="A54" s="1">
        <v>5</v>
      </c>
      <c r="B54" s="4" t="s">
        <v>169</v>
      </c>
      <c r="C54" s="93" t="s">
        <v>559</v>
      </c>
      <c r="D54" s="1" t="s">
        <v>6</v>
      </c>
      <c r="E54" s="5">
        <v>1</v>
      </c>
      <c r="F54" s="13"/>
      <c r="G54" s="13">
        <f t="shared" si="7"/>
        <v>0</v>
      </c>
    </row>
    <row r="55" spans="1:7" ht="30">
      <c r="A55" s="1">
        <v>6</v>
      </c>
      <c r="B55" s="4" t="s">
        <v>169</v>
      </c>
      <c r="C55" s="93" t="s">
        <v>558</v>
      </c>
      <c r="D55" s="1" t="s">
        <v>6</v>
      </c>
      <c r="E55" s="5">
        <v>1</v>
      </c>
      <c r="F55" s="13"/>
      <c r="G55" s="13">
        <f t="shared" si="7"/>
        <v>0</v>
      </c>
    </row>
    <row r="56" spans="1:7">
      <c r="A56" s="161" t="s">
        <v>580</v>
      </c>
      <c r="B56" s="162"/>
      <c r="C56" s="44"/>
      <c r="D56" s="45"/>
      <c r="E56" s="46"/>
      <c r="F56" s="48"/>
      <c r="G56" s="48">
        <f>SUM(G57,G70)</f>
        <v>0</v>
      </c>
    </row>
    <row r="57" spans="1:7">
      <c r="A57" s="161" t="s">
        <v>562</v>
      </c>
      <c r="B57" s="162"/>
      <c r="C57" s="44"/>
      <c r="D57" s="45"/>
      <c r="E57" s="46"/>
      <c r="F57" s="48"/>
      <c r="G57" s="48">
        <f>SUM(G58:G69)</f>
        <v>0</v>
      </c>
    </row>
    <row r="58" spans="1:7" ht="30">
      <c r="A58" s="1">
        <v>1</v>
      </c>
      <c r="B58" s="4" t="s">
        <v>138</v>
      </c>
      <c r="C58" s="4" t="s">
        <v>139</v>
      </c>
      <c r="D58" s="1" t="s">
        <v>13</v>
      </c>
      <c r="E58" s="5">
        <v>12.69</v>
      </c>
      <c r="F58" s="13"/>
      <c r="G58" s="13">
        <f t="shared" ref="G58:G69" si="8">E58*F58</f>
        <v>0</v>
      </c>
    </row>
    <row r="59" spans="1:7" ht="30">
      <c r="A59" s="1">
        <v>2</v>
      </c>
      <c r="B59" s="4" t="s">
        <v>140</v>
      </c>
      <c r="C59" s="4" t="s">
        <v>141</v>
      </c>
      <c r="D59" s="1" t="s">
        <v>9</v>
      </c>
      <c r="E59" s="5">
        <v>25.3</v>
      </c>
      <c r="F59" s="13"/>
      <c r="G59" s="13">
        <f t="shared" si="8"/>
        <v>0</v>
      </c>
    </row>
    <row r="60" spans="1:7" ht="30">
      <c r="A60" s="1">
        <v>3</v>
      </c>
      <c r="B60" s="4" t="s">
        <v>142</v>
      </c>
      <c r="C60" s="11" t="s">
        <v>556</v>
      </c>
      <c r="D60" s="1" t="s">
        <v>13</v>
      </c>
      <c r="E60" s="5">
        <v>12.69</v>
      </c>
      <c r="F60" s="13"/>
      <c r="G60" s="13">
        <f t="shared" si="8"/>
        <v>0</v>
      </c>
    </row>
    <row r="61" spans="1:7" ht="30">
      <c r="A61" s="1">
        <v>4</v>
      </c>
      <c r="B61" s="4" t="s">
        <v>143</v>
      </c>
      <c r="C61" s="4" t="s">
        <v>144</v>
      </c>
      <c r="D61" s="1" t="s">
        <v>13</v>
      </c>
      <c r="E61" s="5">
        <v>10.019</v>
      </c>
      <c r="F61" s="13"/>
      <c r="G61" s="13">
        <f t="shared" si="8"/>
        <v>0</v>
      </c>
    </row>
    <row r="62" spans="1:7">
      <c r="A62" s="1">
        <v>5</v>
      </c>
      <c r="B62" s="4" t="s">
        <v>145</v>
      </c>
      <c r="C62" s="4" t="s">
        <v>146</v>
      </c>
      <c r="D62" s="1" t="s">
        <v>13</v>
      </c>
      <c r="E62" s="5">
        <v>2.4289999999999998</v>
      </c>
      <c r="F62" s="13"/>
      <c r="G62" s="13">
        <f t="shared" si="8"/>
        <v>0</v>
      </c>
    </row>
    <row r="63" spans="1:7">
      <c r="A63" s="1">
        <v>6</v>
      </c>
      <c r="B63" s="4" t="s">
        <v>147</v>
      </c>
      <c r="C63" s="4" t="s">
        <v>148</v>
      </c>
      <c r="D63" s="1" t="s">
        <v>149</v>
      </c>
      <c r="E63" s="5">
        <v>6.0999999999999999E-2</v>
      </c>
      <c r="F63" s="13"/>
      <c r="G63" s="13">
        <f t="shared" si="8"/>
        <v>0</v>
      </c>
    </row>
    <row r="64" spans="1:7" ht="30">
      <c r="A64" s="1">
        <v>7</v>
      </c>
      <c r="B64" s="4" t="s">
        <v>150</v>
      </c>
      <c r="C64" s="4" t="s">
        <v>151</v>
      </c>
      <c r="D64" s="1" t="s">
        <v>9</v>
      </c>
      <c r="E64" s="5">
        <v>15.18</v>
      </c>
      <c r="F64" s="13"/>
      <c r="G64" s="13">
        <f t="shared" si="8"/>
        <v>0</v>
      </c>
    </row>
    <row r="65" spans="1:8" ht="30">
      <c r="A65" s="1">
        <v>8</v>
      </c>
      <c r="B65" s="4" t="s">
        <v>152</v>
      </c>
      <c r="C65" s="4" t="s">
        <v>153</v>
      </c>
      <c r="D65" s="1" t="s">
        <v>13</v>
      </c>
      <c r="E65" s="5">
        <v>7.59</v>
      </c>
      <c r="F65" s="13"/>
      <c r="G65" s="13">
        <f t="shared" si="8"/>
        <v>0</v>
      </c>
    </row>
    <row r="66" spans="1:8" ht="30">
      <c r="A66" s="1">
        <v>9</v>
      </c>
      <c r="B66" s="4" t="s">
        <v>4</v>
      </c>
      <c r="C66" s="4" t="s">
        <v>154</v>
      </c>
      <c r="D66" s="1" t="s">
        <v>9</v>
      </c>
      <c r="E66" s="5">
        <v>6.9580000000000002</v>
      </c>
      <c r="F66" s="13"/>
      <c r="G66" s="13">
        <f t="shared" si="8"/>
        <v>0</v>
      </c>
    </row>
    <row r="67" spans="1:8" ht="45">
      <c r="A67" s="1">
        <v>10</v>
      </c>
      <c r="B67" s="4" t="s">
        <v>4</v>
      </c>
      <c r="C67" s="4" t="s">
        <v>155</v>
      </c>
      <c r="D67" s="1" t="s">
        <v>24</v>
      </c>
      <c r="E67" s="5">
        <v>12.49</v>
      </c>
      <c r="F67" s="13"/>
      <c r="G67" s="13">
        <f t="shared" si="8"/>
        <v>0</v>
      </c>
    </row>
    <row r="68" spans="1:8" ht="30">
      <c r="A68" s="1">
        <v>11</v>
      </c>
      <c r="B68" s="4" t="s">
        <v>156</v>
      </c>
      <c r="C68" s="4" t="s">
        <v>157</v>
      </c>
      <c r="D68" s="1" t="s">
        <v>9</v>
      </c>
      <c r="E68" s="5">
        <v>12</v>
      </c>
      <c r="F68" s="13"/>
      <c r="G68" s="13">
        <f t="shared" si="8"/>
        <v>0</v>
      </c>
    </row>
    <row r="69" spans="1:8" ht="45">
      <c r="A69" s="1">
        <v>12</v>
      </c>
      <c r="B69" s="4" t="s">
        <v>158</v>
      </c>
      <c r="C69" s="4" t="s">
        <v>159</v>
      </c>
      <c r="D69" s="1" t="s">
        <v>9</v>
      </c>
      <c r="E69" s="5">
        <v>25.3</v>
      </c>
      <c r="F69" s="13"/>
      <c r="G69" s="13">
        <f t="shared" si="8"/>
        <v>0</v>
      </c>
    </row>
    <row r="70" spans="1:8">
      <c r="A70" s="161" t="s">
        <v>561</v>
      </c>
      <c r="B70" s="162"/>
      <c r="C70" s="44"/>
      <c r="D70" s="45"/>
      <c r="E70" s="46"/>
      <c r="F70" s="48"/>
      <c r="G70" s="48">
        <f>SUM(G71)</f>
        <v>0</v>
      </c>
    </row>
    <row r="71" spans="1:8" ht="30">
      <c r="A71" s="1">
        <v>13</v>
      </c>
      <c r="B71" s="4" t="s">
        <v>4</v>
      </c>
      <c r="C71" s="4" t="s">
        <v>160</v>
      </c>
      <c r="D71" s="103" t="s">
        <v>6</v>
      </c>
      <c r="E71" s="104">
        <v>1</v>
      </c>
      <c r="F71" s="129"/>
      <c r="G71" s="13">
        <f>E71*F71</f>
        <v>0</v>
      </c>
    </row>
    <row r="72" spans="1:8" ht="28.5" customHeight="1">
      <c r="A72" s="22"/>
      <c r="B72" s="16"/>
      <c r="C72" s="117" t="s">
        <v>546</v>
      </c>
      <c r="D72" s="97"/>
      <c r="E72" s="98" t="s">
        <v>545</v>
      </c>
      <c r="F72" s="118"/>
      <c r="G72" s="118">
        <f>SUM(G56,G49,G43,G38,G32,G26,G19,G15,G4)</f>
        <v>0</v>
      </c>
    </row>
    <row r="73" spans="1:8" ht="12.75" customHeight="1">
      <c r="A73" s="30"/>
      <c r="B73" s="25"/>
      <c r="C73" s="25"/>
      <c r="D73" s="105"/>
      <c r="E73" s="106"/>
      <c r="F73" s="130"/>
      <c r="G73" s="28"/>
      <c r="H73" s="29"/>
    </row>
    <row r="74" spans="1:8" ht="15.75">
      <c r="A74" s="163" t="s">
        <v>530</v>
      </c>
      <c r="B74" s="163"/>
      <c r="C74" s="16"/>
      <c r="D74" s="22"/>
      <c r="E74" s="15"/>
      <c r="F74" s="24"/>
      <c r="G74" s="24"/>
    </row>
    <row r="75" spans="1:8" ht="25.5" customHeight="1">
      <c r="A75" s="164" t="s">
        <v>531</v>
      </c>
      <c r="B75" s="164"/>
      <c r="C75" s="49"/>
      <c r="D75" s="50"/>
      <c r="E75" s="52"/>
      <c r="F75" s="53"/>
      <c r="G75" s="53"/>
    </row>
    <row r="76" spans="1:8">
      <c r="A76" s="1">
        <v>1</v>
      </c>
      <c r="B76" s="4" t="s">
        <v>171</v>
      </c>
      <c r="C76" s="4" t="s">
        <v>172</v>
      </c>
      <c r="D76" s="1" t="s">
        <v>173</v>
      </c>
      <c r="E76" s="5">
        <v>1</v>
      </c>
      <c r="F76" s="13"/>
      <c r="G76" s="13">
        <f t="shared" ref="G76:G85" si="9">E76*F76</f>
        <v>0</v>
      </c>
    </row>
    <row r="77" spans="1:8">
      <c r="A77" s="1">
        <v>2</v>
      </c>
      <c r="B77" s="4" t="s">
        <v>174</v>
      </c>
      <c r="C77" s="4" t="s">
        <v>175</v>
      </c>
      <c r="D77" s="1" t="s">
        <v>176</v>
      </c>
      <c r="E77" s="5">
        <v>1</v>
      </c>
      <c r="F77" s="13"/>
      <c r="G77" s="13">
        <f t="shared" si="9"/>
        <v>0</v>
      </c>
    </row>
    <row r="78" spans="1:8" ht="30">
      <c r="A78" s="1">
        <v>3</v>
      </c>
      <c r="B78" s="4" t="s">
        <v>174</v>
      </c>
      <c r="C78" s="4" t="s">
        <v>177</v>
      </c>
      <c r="D78" s="1" t="s">
        <v>176</v>
      </c>
      <c r="E78" s="5">
        <v>1</v>
      </c>
      <c r="F78" s="13"/>
      <c r="G78" s="13">
        <f t="shared" si="9"/>
        <v>0</v>
      </c>
    </row>
    <row r="79" spans="1:8">
      <c r="A79" s="1">
        <v>4</v>
      </c>
      <c r="B79" s="4" t="s">
        <v>180</v>
      </c>
      <c r="C79" s="4" t="s">
        <v>181</v>
      </c>
      <c r="D79" s="1" t="s">
        <v>176</v>
      </c>
      <c r="E79" s="5">
        <v>2</v>
      </c>
      <c r="F79" s="13"/>
      <c r="G79" s="13">
        <f t="shared" si="9"/>
        <v>0</v>
      </c>
    </row>
    <row r="80" spans="1:8">
      <c r="A80" s="1">
        <v>5</v>
      </c>
      <c r="B80" s="4" t="s">
        <v>188</v>
      </c>
      <c r="C80" s="4" t="s">
        <v>189</v>
      </c>
      <c r="D80" s="1" t="s">
        <v>24</v>
      </c>
      <c r="E80" s="5">
        <v>38</v>
      </c>
      <c r="F80" s="13"/>
      <c r="G80" s="13">
        <f t="shared" si="9"/>
        <v>0</v>
      </c>
    </row>
    <row r="81" spans="1:7">
      <c r="A81" s="1">
        <v>6</v>
      </c>
      <c r="B81" s="4" t="s">
        <v>188</v>
      </c>
      <c r="C81" s="4" t="s">
        <v>190</v>
      </c>
      <c r="D81" s="1" t="s">
        <v>24</v>
      </c>
      <c r="E81" s="5">
        <v>34</v>
      </c>
      <c r="F81" s="13"/>
      <c r="G81" s="13">
        <f t="shared" si="9"/>
        <v>0</v>
      </c>
    </row>
    <row r="82" spans="1:7">
      <c r="A82" s="1">
        <v>7</v>
      </c>
      <c r="B82" s="4" t="s">
        <v>191</v>
      </c>
      <c r="C82" s="4" t="s">
        <v>192</v>
      </c>
      <c r="D82" s="1" t="s">
        <v>24</v>
      </c>
      <c r="E82" s="5">
        <v>30</v>
      </c>
      <c r="F82" s="13"/>
      <c r="G82" s="13">
        <f t="shared" si="9"/>
        <v>0</v>
      </c>
    </row>
    <row r="83" spans="1:7">
      <c r="A83" s="1">
        <v>8</v>
      </c>
      <c r="B83" s="4" t="s">
        <v>193</v>
      </c>
      <c r="C83" s="4" t="s">
        <v>194</v>
      </c>
      <c r="D83" s="1" t="s">
        <v>24</v>
      </c>
      <c r="E83" s="5">
        <v>10</v>
      </c>
      <c r="F83" s="13"/>
      <c r="G83" s="13">
        <f t="shared" si="9"/>
        <v>0</v>
      </c>
    </row>
    <row r="84" spans="1:7">
      <c r="A84" s="1">
        <v>9</v>
      </c>
      <c r="B84" s="4" t="s">
        <v>212</v>
      </c>
      <c r="C84" s="4" t="s">
        <v>213</v>
      </c>
      <c r="D84" s="1" t="s">
        <v>24</v>
      </c>
      <c r="E84" s="5">
        <v>112</v>
      </c>
      <c r="F84" s="13"/>
      <c r="G84" s="13">
        <f t="shared" si="9"/>
        <v>0</v>
      </c>
    </row>
    <row r="85" spans="1:7">
      <c r="A85" s="1">
        <v>10</v>
      </c>
      <c r="B85" s="4" t="s">
        <v>171</v>
      </c>
      <c r="C85" s="4" t="s">
        <v>214</v>
      </c>
      <c r="D85" s="1" t="s">
        <v>173</v>
      </c>
      <c r="E85" s="5">
        <v>1</v>
      </c>
      <c r="F85" s="13"/>
      <c r="G85" s="13">
        <f t="shared" si="9"/>
        <v>0</v>
      </c>
    </row>
    <row r="86" spans="1:7" ht="26.25" customHeight="1">
      <c r="A86" s="72"/>
      <c r="B86" s="61"/>
      <c r="C86" s="67" t="s">
        <v>547</v>
      </c>
      <c r="D86" s="99"/>
      <c r="E86" s="100" t="s">
        <v>532</v>
      </c>
      <c r="F86" s="102"/>
      <c r="G86" s="62">
        <f>SUM(G76:G85)</f>
        <v>0</v>
      </c>
    </row>
    <row r="87" spans="1:7" ht="12.75" customHeight="1">
      <c r="A87" s="30"/>
      <c r="B87" s="25"/>
      <c r="C87" s="25"/>
      <c r="D87" s="26"/>
      <c r="E87" s="27"/>
      <c r="F87" s="131"/>
      <c r="G87" s="28"/>
    </row>
    <row r="88" spans="1:7" ht="21.75" customHeight="1">
      <c r="A88" s="170" t="s">
        <v>534</v>
      </c>
      <c r="B88" s="170"/>
      <c r="C88" s="61"/>
      <c r="D88" s="72"/>
      <c r="E88" s="60"/>
      <c r="F88" s="68"/>
      <c r="G88" s="68"/>
    </row>
    <row r="89" spans="1:7">
      <c r="A89" s="2">
        <v>1</v>
      </c>
      <c r="B89" s="4" t="s">
        <v>171</v>
      </c>
      <c r="C89" s="4" t="s">
        <v>218</v>
      </c>
      <c r="D89" s="2" t="s">
        <v>173</v>
      </c>
      <c r="E89" s="9">
        <v>1</v>
      </c>
      <c r="F89" s="13"/>
      <c r="G89" s="13">
        <f t="shared" ref="G89:G112" si="10">E89*F89</f>
        <v>0</v>
      </c>
    </row>
    <row r="90" spans="1:7" ht="30">
      <c r="A90" s="2">
        <v>2</v>
      </c>
      <c r="B90" s="4" t="s">
        <v>219</v>
      </c>
      <c r="C90" s="4" t="s">
        <v>220</v>
      </c>
      <c r="D90" s="2" t="s">
        <v>24</v>
      </c>
      <c r="E90" s="9">
        <v>31</v>
      </c>
      <c r="F90" s="13"/>
      <c r="G90" s="13">
        <f t="shared" si="10"/>
        <v>0</v>
      </c>
    </row>
    <row r="91" spans="1:7" ht="30">
      <c r="A91" s="2">
        <v>3</v>
      </c>
      <c r="B91" s="4" t="s">
        <v>221</v>
      </c>
      <c r="C91" s="4" t="s">
        <v>222</v>
      </c>
      <c r="D91" s="2" t="s">
        <v>24</v>
      </c>
      <c r="E91" s="9">
        <v>2</v>
      </c>
      <c r="F91" s="13"/>
      <c r="G91" s="13">
        <f t="shared" si="10"/>
        <v>0</v>
      </c>
    </row>
    <row r="92" spans="1:7" ht="30">
      <c r="A92" s="2">
        <v>4</v>
      </c>
      <c r="B92" s="4" t="s">
        <v>223</v>
      </c>
      <c r="C92" s="4" t="s">
        <v>224</v>
      </c>
      <c r="D92" s="2" t="s">
        <v>24</v>
      </c>
      <c r="E92" s="9">
        <v>9</v>
      </c>
      <c r="F92" s="13"/>
      <c r="G92" s="13">
        <f t="shared" si="10"/>
        <v>0</v>
      </c>
    </row>
    <row r="93" spans="1:7">
      <c r="A93" s="2">
        <v>5</v>
      </c>
      <c r="B93" s="4" t="s">
        <v>188</v>
      </c>
      <c r="C93" s="4" t="s">
        <v>225</v>
      </c>
      <c r="D93" s="2" t="s">
        <v>24</v>
      </c>
      <c r="E93" s="9">
        <v>11</v>
      </c>
      <c r="F93" s="13"/>
      <c r="G93" s="13">
        <f t="shared" si="10"/>
        <v>0</v>
      </c>
    </row>
    <row r="94" spans="1:7">
      <c r="A94" s="2">
        <v>6</v>
      </c>
      <c r="B94" s="4" t="s">
        <v>195</v>
      </c>
      <c r="C94" s="4" t="s">
        <v>226</v>
      </c>
      <c r="D94" s="2" t="s">
        <v>24</v>
      </c>
      <c r="E94" s="9">
        <v>42</v>
      </c>
      <c r="F94" s="13"/>
      <c r="G94" s="13">
        <f t="shared" si="10"/>
        <v>0</v>
      </c>
    </row>
    <row r="95" spans="1:7">
      <c r="A95" s="2">
        <v>7</v>
      </c>
      <c r="B95" s="4" t="s">
        <v>195</v>
      </c>
      <c r="C95" s="4" t="s">
        <v>227</v>
      </c>
      <c r="D95" s="2" t="s">
        <v>24</v>
      </c>
      <c r="E95" s="9">
        <v>2</v>
      </c>
      <c r="F95" s="13"/>
      <c r="G95" s="13">
        <f t="shared" si="10"/>
        <v>0</v>
      </c>
    </row>
    <row r="96" spans="1:7">
      <c r="A96" s="2">
        <v>8</v>
      </c>
      <c r="B96" s="4" t="s">
        <v>198</v>
      </c>
      <c r="C96" s="4" t="s">
        <v>228</v>
      </c>
      <c r="D96" s="2" t="s">
        <v>24</v>
      </c>
      <c r="E96" s="9">
        <v>9</v>
      </c>
      <c r="F96" s="13"/>
      <c r="G96" s="13">
        <f t="shared" si="10"/>
        <v>0</v>
      </c>
    </row>
    <row r="97" spans="1:7">
      <c r="A97" s="2">
        <v>9</v>
      </c>
      <c r="B97" s="4" t="s">
        <v>202</v>
      </c>
      <c r="C97" s="4" t="s">
        <v>203</v>
      </c>
      <c r="D97" s="2" t="s">
        <v>24</v>
      </c>
      <c r="E97" s="9">
        <v>53</v>
      </c>
      <c r="F97" s="13"/>
      <c r="G97" s="13">
        <f t="shared" si="10"/>
        <v>0</v>
      </c>
    </row>
    <row r="98" spans="1:7" ht="30">
      <c r="A98" s="2">
        <v>10</v>
      </c>
      <c r="B98" s="4" t="s">
        <v>229</v>
      </c>
      <c r="C98" s="4" t="s">
        <v>230</v>
      </c>
      <c r="D98" s="2" t="s">
        <v>24</v>
      </c>
      <c r="E98" s="9">
        <v>53</v>
      </c>
      <c r="F98" s="13"/>
      <c r="G98" s="13">
        <f t="shared" si="10"/>
        <v>0</v>
      </c>
    </row>
    <row r="99" spans="1:7">
      <c r="A99" s="2">
        <v>11</v>
      </c>
      <c r="B99" s="4" t="s">
        <v>231</v>
      </c>
      <c r="C99" s="4" t="s">
        <v>232</v>
      </c>
      <c r="D99" s="2" t="s">
        <v>173</v>
      </c>
      <c r="E99" s="9">
        <v>1</v>
      </c>
      <c r="F99" s="13"/>
      <c r="G99" s="13">
        <f t="shared" si="10"/>
        <v>0</v>
      </c>
    </row>
    <row r="100" spans="1:7" ht="30">
      <c r="A100" s="2">
        <v>12</v>
      </c>
      <c r="B100" s="4" t="s">
        <v>233</v>
      </c>
      <c r="C100" s="4" t="s">
        <v>234</v>
      </c>
      <c r="D100" s="2" t="s">
        <v>176</v>
      </c>
      <c r="E100" s="9">
        <v>2</v>
      </c>
      <c r="F100" s="13"/>
      <c r="G100" s="13">
        <f t="shared" si="10"/>
        <v>0</v>
      </c>
    </row>
    <row r="101" spans="1:7">
      <c r="A101" s="2">
        <v>13</v>
      </c>
      <c r="B101" s="4" t="s">
        <v>235</v>
      </c>
      <c r="C101" s="4" t="s">
        <v>236</v>
      </c>
      <c r="D101" s="2" t="s">
        <v>176</v>
      </c>
      <c r="E101" s="9">
        <v>2</v>
      </c>
      <c r="F101" s="13"/>
      <c r="G101" s="13">
        <f t="shared" si="10"/>
        <v>0</v>
      </c>
    </row>
    <row r="102" spans="1:7">
      <c r="A102" s="2">
        <v>14</v>
      </c>
      <c r="B102" s="4" t="s">
        <v>237</v>
      </c>
      <c r="C102" s="4" t="s">
        <v>238</v>
      </c>
      <c r="D102" s="2" t="s">
        <v>176</v>
      </c>
      <c r="E102" s="9">
        <v>2</v>
      </c>
      <c r="F102" s="13"/>
      <c r="G102" s="13">
        <f t="shared" si="10"/>
        <v>0</v>
      </c>
    </row>
    <row r="103" spans="1:7">
      <c r="A103" s="2">
        <v>15</v>
      </c>
      <c r="B103" s="4" t="s">
        <v>237</v>
      </c>
      <c r="C103" s="4" t="s">
        <v>239</v>
      </c>
      <c r="D103" s="2" t="s">
        <v>176</v>
      </c>
      <c r="E103" s="9">
        <v>1</v>
      </c>
      <c r="F103" s="13"/>
      <c r="G103" s="13">
        <f t="shared" si="10"/>
        <v>0</v>
      </c>
    </row>
    <row r="104" spans="1:7">
      <c r="A104" s="2">
        <v>16</v>
      </c>
      <c r="B104" s="4" t="s">
        <v>240</v>
      </c>
      <c r="C104" s="4" t="s">
        <v>241</v>
      </c>
      <c r="D104" s="2" t="s">
        <v>176</v>
      </c>
      <c r="E104" s="9">
        <v>3</v>
      </c>
      <c r="F104" s="13"/>
      <c r="G104" s="13">
        <f t="shared" si="10"/>
        <v>0</v>
      </c>
    </row>
    <row r="105" spans="1:7">
      <c r="A105" s="2">
        <v>17</v>
      </c>
      <c r="B105" s="4" t="s">
        <v>242</v>
      </c>
      <c r="C105" s="4" t="s">
        <v>243</v>
      </c>
      <c r="D105" s="2" t="s">
        <v>173</v>
      </c>
      <c r="E105" s="9">
        <v>1</v>
      </c>
      <c r="F105" s="13"/>
      <c r="G105" s="13">
        <f t="shared" si="10"/>
        <v>0</v>
      </c>
    </row>
    <row r="106" spans="1:7">
      <c r="A106" s="2">
        <v>18</v>
      </c>
      <c r="B106" s="4" t="s">
        <v>242</v>
      </c>
      <c r="C106" s="4" t="s">
        <v>244</v>
      </c>
      <c r="D106" s="2" t="s">
        <v>173</v>
      </c>
      <c r="E106" s="9">
        <v>1</v>
      </c>
      <c r="F106" s="13"/>
      <c r="G106" s="13">
        <f t="shared" si="10"/>
        <v>0</v>
      </c>
    </row>
    <row r="107" spans="1:7">
      <c r="A107" s="2">
        <v>19</v>
      </c>
      <c r="B107" s="4" t="s">
        <v>171</v>
      </c>
      <c r="C107" s="4" t="s">
        <v>245</v>
      </c>
      <c r="D107" s="2" t="s">
        <v>173</v>
      </c>
      <c r="E107" s="9">
        <v>1</v>
      </c>
      <c r="F107" s="13"/>
      <c r="G107" s="13">
        <f t="shared" si="10"/>
        <v>0</v>
      </c>
    </row>
    <row r="108" spans="1:7" ht="45">
      <c r="A108" s="2">
        <v>20</v>
      </c>
      <c r="B108" s="4" t="s">
        <v>246</v>
      </c>
      <c r="C108" s="4" t="s">
        <v>247</v>
      </c>
      <c r="D108" s="2" t="s">
        <v>13</v>
      </c>
      <c r="E108" s="9">
        <v>6</v>
      </c>
      <c r="F108" s="13"/>
      <c r="G108" s="13">
        <f t="shared" si="10"/>
        <v>0</v>
      </c>
    </row>
    <row r="109" spans="1:7">
      <c r="A109" s="2">
        <v>21</v>
      </c>
      <c r="B109" s="4" t="s">
        <v>248</v>
      </c>
      <c r="C109" s="4" t="s">
        <v>249</v>
      </c>
      <c r="D109" s="2" t="s">
        <v>9</v>
      </c>
      <c r="E109" s="9">
        <v>6</v>
      </c>
      <c r="F109" s="13"/>
      <c r="G109" s="13">
        <f t="shared" si="10"/>
        <v>0</v>
      </c>
    </row>
    <row r="110" spans="1:7" ht="30">
      <c r="A110" s="2">
        <v>22</v>
      </c>
      <c r="B110" s="4" t="s">
        <v>250</v>
      </c>
      <c r="C110" s="4" t="s">
        <v>251</v>
      </c>
      <c r="D110" s="2" t="s">
        <v>13</v>
      </c>
      <c r="E110" s="9">
        <v>6</v>
      </c>
      <c r="F110" s="13"/>
      <c r="G110" s="13">
        <f t="shared" si="10"/>
        <v>0</v>
      </c>
    </row>
    <row r="111" spans="1:7">
      <c r="A111" s="2">
        <v>23</v>
      </c>
      <c r="B111" s="4" t="s">
        <v>252</v>
      </c>
      <c r="C111" s="4" t="s">
        <v>253</v>
      </c>
      <c r="D111" s="2" t="s">
        <v>13</v>
      </c>
      <c r="E111" s="9">
        <v>6</v>
      </c>
      <c r="F111" s="13"/>
      <c r="G111" s="13">
        <f t="shared" si="10"/>
        <v>0</v>
      </c>
    </row>
    <row r="112" spans="1:7">
      <c r="A112" s="2">
        <v>24</v>
      </c>
      <c r="B112" s="4" t="s">
        <v>254</v>
      </c>
      <c r="C112" s="4" t="s">
        <v>255</v>
      </c>
      <c r="D112" s="2" t="s">
        <v>24</v>
      </c>
      <c r="E112" s="9">
        <v>21</v>
      </c>
      <c r="F112" s="13"/>
      <c r="G112" s="13">
        <f t="shared" si="10"/>
        <v>0</v>
      </c>
    </row>
    <row r="113" spans="1:7" ht="25.5" customHeight="1">
      <c r="A113" s="67"/>
      <c r="B113" s="61"/>
      <c r="C113" s="67" t="s">
        <v>288</v>
      </c>
      <c r="D113" s="99"/>
      <c r="E113" s="100" t="s">
        <v>532</v>
      </c>
      <c r="F113" s="102"/>
      <c r="G113" s="62">
        <f>SUM(G89:G112)</f>
        <v>0</v>
      </c>
    </row>
    <row r="114" spans="1:7" ht="12.75" customHeight="1">
      <c r="A114" s="31"/>
      <c r="B114" s="25"/>
      <c r="C114" s="25"/>
      <c r="D114" s="32"/>
      <c r="E114" s="33"/>
      <c r="F114" s="132"/>
      <c r="G114" s="28"/>
    </row>
    <row r="115" spans="1:7" ht="33" customHeight="1">
      <c r="A115" s="170" t="s">
        <v>535</v>
      </c>
      <c r="B115" s="170"/>
      <c r="C115" s="69"/>
      <c r="D115" s="69"/>
      <c r="E115" s="70"/>
      <c r="F115" s="71"/>
      <c r="G115" s="71"/>
    </row>
    <row r="116" spans="1:7" ht="30">
      <c r="A116" s="2">
        <v>1</v>
      </c>
      <c r="B116" s="4" t="s">
        <v>256</v>
      </c>
      <c r="C116" s="4" t="s">
        <v>257</v>
      </c>
      <c r="D116" s="2" t="s">
        <v>24</v>
      </c>
      <c r="E116" s="9">
        <v>2</v>
      </c>
      <c r="F116" s="13"/>
      <c r="G116" s="13">
        <f t="shared" ref="G116:G138" si="11">E116*F116</f>
        <v>0</v>
      </c>
    </row>
    <row r="117" spans="1:7" ht="30">
      <c r="A117" s="2">
        <v>2</v>
      </c>
      <c r="B117" s="4" t="s">
        <v>258</v>
      </c>
      <c r="C117" s="4" t="s">
        <v>259</v>
      </c>
      <c r="D117" s="2" t="s">
        <v>24</v>
      </c>
      <c r="E117" s="9">
        <v>21</v>
      </c>
      <c r="F117" s="13"/>
      <c r="G117" s="13">
        <f t="shared" si="11"/>
        <v>0</v>
      </c>
    </row>
    <row r="118" spans="1:7" ht="30">
      <c r="A118" s="2">
        <v>3</v>
      </c>
      <c r="B118" s="4" t="s">
        <v>260</v>
      </c>
      <c r="C118" s="4" t="s">
        <v>261</v>
      </c>
      <c r="D118" s="2" t="s">
        <v>24</v>
      </c>
      <c r="E118" s="9">
        <v>31</v>
      </c>
      <c r="F118" s="13"/>
      <c r="G118" s="13">
        <f t="shared" si="11"/>
        <v>0</v>
      </c>
    </row>
    <row r="119" spans="1:7">
      <c r="A119" s="2">
        <v>4</v>
      </c>
      <c r="B119" s="4" t="s">
        <v>262</v>
      </c>
      <c r="C119" s="4" t="s">
        <v>263</v>
      </c>
      <c r="D119" s="2" t="s">
        <v>176</v>
      </c>
      <c r="E119" s="9">
        <v>3</v>
      </c>
      <c r="F119" s="13"/>
      <c r="G119" s="13">
        <f t="shared" si="11"/>
        <v>0</v>
      </c>
    </row>
    <row r="120" spans="1:7">
      <c r="A120" s="2">
        <v>5</v>
      </c>
      <c r="B120" s="4" t="s">
        <v>264</v>
      </c>
      <c r="C120" s="4" t="s">
        <v>265</v>
      </c>
      <c r="D120" s="2" t="s">
        <v>176</v>
      </c>
      <c r="E120" s="9">
        <v>3</v>
      </c>
      <c r="F120" s="13"/>
      <c r="G120" s="13">
        <f t="shared" si="11"/>
        <v>0</v>
      </c>
    </row>
    <row r="121" spans="1:7">
      <c r="A121" s="2">
        <v>6</v>
      </c>
      <c r="B121" s="4" t="s">
        <v>266</v>
      </c>
      <c r="C121" s="11" t="s">
        <v>522</v>
      </c>
      <c r="D121" s="2" t="s">
        <v>173</v>
      </c>
      <c r="E121" s="9">
        <v>2</v>
      </c>
      <c r="F121" s="13"/>
      <c r="G121" s="13">
        <f t="shared" si="11"/>
        <v>0</v>
      </c>
    </row>
    <row r="122" spans="1:7" ht="30">
      <c r="A122" s="2">
        <v>7</v>
      </c>
      <c r="B122" s="4" t="s">
        <v>267</v>
      </c>
      <c r="C122" s="11" t="s">
        <v>521</v>
      </c>
      <c r="D122" s="2" t="s">
        <v>173</v>
      </c>
      <c r="E122" s="9">
        <v>2</v>
      </c>
      <c r="F122" s="13"/>
      <c r="G122" s="13">
        <f t="shared" si="11"/>
        <v>0</v>
      </c>
    </row>
    <row r="123" spans="1:7">
      <c r="A123" s="2">
        <v>8</v>
      </c>
      <c r="B123" s="4" t="s">
        <v>268</v>
      </c>
      <c r="C123" s="4" t="s">
        <v>269</v>
      </c>
      <c r="D123" s="2" t="s">
        <v>173</v>
      </c>
      <c r="E123" s="9">
        <v>2</v>
      </c>
      <c r="F123" s="13"/>
      <c r="G123" s="13">
        <f t="shared" si="11"/>
        <v>0</v>
      </c>
    </row>
    <row r="124" spans="1:7">
      <c r="A124" s="2">
        <v>9</v>
      </c>
      <c r="B124" s="4" t="s">
        <v>270</v>
      </c>
      <c r="C124" s="93" t="s">
        <v>557</v>
      </c>
      <c r="D124" s="2" t="s">
        <v>176</v>
      </c>
      <c r="E124" s="9">
        <v>1</v>
      </c>
      <c r="F124" s="13"/>
      <c r="G124" s="13">
        <f t="shared" si="11"/>
        <v>0</v>
      </c>
    </row>
    <row r="125" spans="1:7" ht="19.5" customHeight="1">
      <c r="A125" s="2">
        <v>10</v>
      </c>
      <c r="B125" s="4" t="s">
        <v>271</v>
      </c>
      <c r="C125" s="4" t="s">
        <v>272</v>
      </c>
      <c r="D125" s="2" t="s">
        <v>176</v>
      </c>
      <c r="E125" s="9">
        <v>1</v>
      </c>
      <c r="F125" s="13"/>
      <c r="G125" s="13">
        <f t="shared" si="11"/>
        <v>0</v>
      </c>
    </row>
    <row r="126" spans="1:7">
      <c r="A126" s="2">
        <v>11</v>
      </c>
      <c r="B126" s="4" t="s">
        <v>273</v>
      </c>
      <c r="C126" s="4" t="s">
        <v>274</v>
      </c>
      <c r="D126" s="2" t="s">
        <v>24</v>
      </c>
      <c r="E126" s="9">
        <v>54</v>
      </c>
      <c r="F126" s="13"/>
      <c r="G126" s="13">
        <f t="shared" si="11"/>
        <v>0</v>
      </c>
    </row>
    <row r="127" spans="1:7" ht="30">
      <c r="A127" s="2">
        <v>12</v>
      </c>
      <c r="B127" s="4" t="s">
        <v>275</v>
      </c>
      <c r="C127" s="4" t="s">
        <v>276</v>
      </c>
      <c r="D127" s="2" t="s">
        <v>277</v>
      </c>
      <c r="E127" s="9">
        <v>4</v>
      </c>
      <c r="F127" s="13"/>
      <c r="G127" s="13">
        <f t="shared" si="11"/>
        <v>0</v>
      </c>
    </row>
    <row r="128" spans="1:7">
      <c r="A128" s="2">
        <v>13</v>
      </c>
      <c r="B128" s="4" t="s">
        <v>171</v>
      </c>
      <c r="C128" s="4" t="s">
        <v>278</v>
      </c>
      <c r="D128" s="2" t="s">
        <v>173</v>
      </c>
      <c r="E128" s="9">
        <v>1</v>
      </c>
      <c r="F128" s="13"/>
      <c r="G128" s="13">
        <f t="shared" si="11"/>
        <v>0</v>
      </c>
    </row>
    <row r="129" spans="1:7" ht="15.75" customHeight="1">
      <c r="A129" s="2">
        <v>14</v>
      </c>
      <c r="B129" s="4" t="s">
        <v>279</v>
      </c>
      <c r="C129" s="4" t="s">
        <v>280</v>
      </c>
      <c r="D129" s="2" t="s">
        <v>176</v>
      </c>
      <c r="E129" s="9">
        <v>2</v>
      </c>
      <c r="F129" s="13"/>
      <c r="G129" s="13">
        <f t="shared" si="11"/>
        <v>0</v>
      </c>
    </row>
    <row r="130" spans="1:7">
      <c r="A130" s="2">
        <v>15</v>
      </c>
      <c r="B130" s="4" t="s">
        <v>279</v>
      </c>
      <c r="C130" s="4" t="s">
        <v>281</v>
      </c>
      <c r="D130" s="2" t="s">
        <v>176</v>
      </c>
      <c r="E130" s="9">
        <v>1</v>
      </c>
      <c r="F130" s="13"/>
      <c r="G130" s="13">
        <f t="shared" si="11"/>
        <v>0</v>
      </c>
    </row>
    <row r="131" spans="1:7">
      <c r="A131" s="2">
        <v>16</v>
      </c>
      <c r="B131" s="4" t="s">
        <v>279</v>
      </c>
      <c r="C131" s="4" t="s">
        <v>282</v>
      </c>
      <c r="D131" s="2" t="s">
        <v>176</v>
      </c>
      <c r="E131" s="9">
        <v>2</v>
      </c>
      <c r="F131" s="13"/>
      <c r="G131" s="13">
        <f t="shared" si="11"/>
        <v>0</v>
      </c>
    </row>
    <row r="132" spans="1:7" ht="30">
      <c r="A132" s="2">
        <v>17</v>
      </c>
      <c r="B132" s="4" t="s">
        <v>283</v>
      </c>
      <c r="C132" s="4" t="s">
        <v>284</v>
      </c>
      <c r="D132" s="2" t="s">
        <v>176</v>
      </c>
      <c r="E132" s="9">
        <v>2</v>
      </c>
      <c r="F132" s="13"/>
      <c r="G132" s="13">
        <f t="shared" si="11"/>
        <v>0</v>
      </c>
    </row>
    <row r="133" spans="1:7" ht="30">
      <c r="A133" s="2">
        <v>18</v>
      </c>
      <c r="B133" s="4" t="s">
        <v>285</v>
      </c>
      <c r="C133" s="4" t="s">
        <v>286</v>
      </c>
      <c r="D133" s="2" t="s">
        <v>24</v>
      </c>
      <c r="E133" s="9">
        <v>4</v>
      </c>
      <c r="F133" s="13"/>
      <c r="G133" s="13">
        <f t="shared" si="11"/>
        <v>0</v>
      </c>
    </row>
    <row r="134" spans="1:7">
      <c r="A134" s="2">
        <v>19</v>
      </c>
      <c r="B134" s="4" t="s">
        <v>171</v>
      </c>
      <c r="C134" s="4" t="s">
        <v>287</v>
      </c>
      <c r="D134" s="2" t="s">
        <v>173</v>
      </c>
      <c r="E134" s="9">
        <v>1</v>
      </c>
      <c r="F134" s="13"/>
      <c r="G134" s="13">
        <f t="shared" si="11"/>
        <v>0</v>
      </c>
    </row>
    <row r="135" spans="1:7" ht="45">
      <c r="A135" s="2">
        <v>20</v>
      </c>
      <c r="B135" s="4" t="s">
        <v>246</v>
      </c>
      <c r="C135" s="4" t="s">
        <v>247</v>
      </c>
      <c r="D135" s="2" t="s">
        <v>13</v>
      </c>
      <c r="E135" s="9">
        <v>14</v>
      </c>
      <c r="F135" s="13"/>
      <c r="G135" s="13">
        <f t="shared" si="11"/>
        <v>0</v>
      </c>
    </row>
    <row r="136" spans="1:7">
      <c r="A136" s="2">
        <v>21</v>
      </c>
      <c r="B136" s="4" t="s">
        <v>248</v>
      </c>
      <c r="C136" s="4" t="s">
        <v>249</v>
      </c>
      <c r="D136" s="2" t="s">
        <v>9</v>
      </c>
      <c r="E136" s="9">
        <v>14</v>
      </c>
      <c r="F136" s="13"/>
      <c r="G136" s="13">
        <f t="shared" si="11"/>
        <v>0</v>
      </c>
    </row>
    <row r="137" spans="1:7" ht="30">
      <c r="A137" s="2">
        <v>22</v>
      </c>
      <c r="B137" s="4" t="s">
        <v>250</v>
      </c>
      <c r="C137" s="4" t="s">
        <v>251</v>
      </c>
      <c r="D137" s="2" t="s">
        <v>13</v>
      </c>
      <c r="E137" s="9">
        <v>14</v>
      </c>
      <c r="F137" s="13"/>
      <c r="G137" s="13">
        <f t="shared" si="11"/>
        <v>0</v>
      </c>
    </row>
    <row r="138" spans="1:7">
      <c r="A138" s="2">
        <v>23</v>
      </c>
      <c r="B138" s="4" t="s">
        <v>252</v>
      </c>
      <c r="C138" s="4" t="s">
        <v>253</v>
      </c>
      <c r="D138" s="2" t="s">
        <v>13</v>
      </c>
      <c r="E138" s="9">
        <v>14</v>
      </c>
      <c r="F138" s="13"/>
      <c r="G138" s="13">
        <f t="shared" si="11"/>
        <v>0</v>
      </c>
    </row>
    <row r="139" spans="1:7" ht="24" customHeight="1">
      <c r="A139" s="74"/>
      <c r="B139" s="75"/>
      <c r="C139" s="67" t="s">
        <v>548</v>
      </c>
      <c r="D139" s="108"/>
      <c r="E139" s="100" t="s">
        <v>532</v>
      </c>
      <c r="F139" s="133"/>
      <c r="G139" s="62">
        <f>SUM(G116:G138)</f>
        <v>0</v>
      </c>
    </row>
    <row r="140" spans="1:7">
      <c r="A140" s="31"/>
      <c r="B140" s="25"/>
      <c r="C140" s="25"/>
      <c r="D140" s="31"/>
      <c r="E140" s="37"/>
      <c r="F140" s="36"/>
      <c r="G140" s="36"/>
    </row>
    <row r="141" spans="1:7" ht="15.75">
      <c r="A141" s="164" t="s">
        <v>536</v>
      </c>
      <c r="B141" s="164"/>
      <c r="C141" s="61"/>
      <c r="D141" s="72"/>
      <c r="E141" s="73"/>
      <c r="F141" s="68"/>
      <c r="G141" s="68"/>
    </row>
    <row r="142" spans="1:7">
      <c r="A142" s="1">
        <v>1</v>
      </c>
      <c r="B142" s="4"/>
      <c r="C142" s="4" t="s">
        <v>290</v>
      </c>
      <c r="D142" s="1" t="s">
        <v>173</v>
      </c>
      <c r="E142" s="5">
        <v>1</v>
      </c>
      <c r="F142" s="13"/>
      <c r="G142" s="13">
        <f t="shared" ref="G142:G161" si="12">E142*F142</f>
        <v>0</v>
      </c>
    </row>
    <row r="143" spans="1:7">
      <c r="A143" s="1">
        <v>2</v>
      </c>
      <c r="B143" s="4" t="s">
        <v>291</v>
      </c>
      <c r="C143" s="4" t="s">
        <v>292</v>
      </c>
      <c r="D143" s="1" t="s">
        <v>176</v>
      </c>
      <c r="E143" s="5">
        <v>1</v>
      </c>
      <c r="F143" s="13"/>
      <c r="G143" s="13">
        <f t="shared" si="12"/>
        <v>0</v>
      </c>
    </row>
    <row r="144" spans="1:7" ht="30">
      <c r="A144" s="1">
        <v>3</v>
      </c>
      <c r="B144" s="4" t="s">
        <v>293</v>
      </c>
      <c r="C144" s="4" t="s">
        <v>294</v>
      </c>
      <c r="D144" s="1" t="s">
        <v>176</v>
      </c>
      <c r="E144" s="5">
        <v>6</v>
      </c>
      <c r="F144" s="13"/>
      <c r="G144" s="13">
        <f t="shared" si="12"/>
        <v>0</v>
      </c>
    </row>
    <row r="145" spans="1:7" ht="30">
      <c r="A145" s="1">
        <v>4</v>
      </c>
      <c r="B145" s="4" t="s">
        <v>295</v>
      </c>
      <c r="C145" s="4" t="s">
        <v>296</v>
      </c>
      <c r="D145" s="1" t="s">
        <v>24</v>
      </c>
      <c r="E145" s="5">
        <v>32</v>
      </c>
      <c r="F145" s="13"/>
      <c r="G145" s="13">
        <f t="shared" si="12"/>
        <v>0</v>
      </c>
    </row>
    <row r="146" spans="1:7" ht="30">
      <c r="A146" s="1">
        <v>5</v>
      </c>
      <c r="B146" s="4" t="s">
        <v>295</v>
      </c>
      <c r="C146" s="4" t="s">
        <v>297</v>
      </c>
      <c r="D146" s="1" t="s">
        <v>24</v>
      </c>
      <c r="E146" s="5">
        <v>27</v>
      </c>
      <c r="F146" s="13"/>
      <c r="G146" s="13">
        <f t="shared" si="12"/>
        <v>0</v>
      </c>
    </row>
    <row r="147" spans="1:7" ht="30">
      <c r="A147" s="1">
        <v>6</v>
      </c>
      <c r="B147" s="4" t="s">
        <v>298</v>
      </c>
      <c r="C147" s="4" t="s">
        <v>299</v>
      </c>
      <c r="D147" s="1" t="s">
        <v>24</v>
      </c>
      <c r="E147" s="5">
        <v>32</v>
      </c>
      <c r="F147" s="13"/>
      <c r="G147" s="13">
        <f t="shared" si="12"/>
        <v>0</v>
      </c>
    </row>
    <row r="148" spans="1:7" ht="30">
      <c r="A148" s="1">
        <v>7</v>
      </c>
      <c r="B148" s="4" t="s">
        <v>300</v>
      </c>
      <c r="C148" s="4" t="s">
        <v>301</v>
      </c>
      <c r="D148" s="1" t="s">
        <v>24</v>
      </c>
      <c r="E148" s="5">
        <v>7</v>
      </c>
      <c r="F148" s="13"/>
      <c r="G148" s="13">
        <f t="shared" si="12"/>
        <v>0</v>
      </c>
    </row>
    <row r="149" spans="1:7" ht="30">
      <c r="A149" s="1">
        <v>8</v>
      </c>
      <c r="B149" s="4" t="s">
        <v>302</v>
      </c>
      <c r="C149" s="4" t="s">
        <v>303</v>
      </c>
      <c r="D149" s="1" t="s">
        <v>24</v>
      </c>
      <c r="E149" s="5">
        <v>20</v>
      </c>
      <c r="F149" s="13"/>
      <c r="G149" s="13">
        <f t="shared" si="12"/>
        <v>0</v>
      </c>
    </row>
    <row r="150" spans="1:7">
      <c r="A150" s="1">
        <v>9</v>
      </c>
      <c r="B150" s="4" t="s">
        <v>304</v>
      </c>
      <c r="C150" s="4" t="s">
        <v>305</v>
      </c>
      <c r="D150" s="1" t="s">
        <v>24</v>
      </c>
      <c r="E150" s="5">
        <v>5</v>
      </c>
      <c r="F150" s="13"/>
      <c r="G150" s="13">
        <f t="shared" si="12"/>
        <v>0</v>
      </c>
    </row>
    <row r="151" spans="1:7">
      <c r="A151" s="1">
        <v>10</v>
      </c>
      <c r="B151" s="4" t="s">
        <v>304</v>
      </c>
      <c r="C151" s="4" t="s">
        <v>306</v>
      </c>
      <c r="D151" s="1" t="s">
        <v>24</v>
      </c>
      <c r="E151" s="5">
        <v>5</v>
      </c>
      <c r="F151" s="13"/>
      <c r="G151" s="13">
        <f t="shared" si="12"/>
        <v>0</v>
      </c>
    </row>
    <row r="152" spans="1:7" ht="30">
      <c r="A152" s="1">
        <v>11</v>
      </c>
      <c r="B152" s="4" t="s">
        <v>307</v>
      </c>
      <c r="C152" s="4" t="s">
        <v>308</v>
      </c>
      <c r="D152" s="1" t="s">
        <v>24</v>
      </c>
      <c r="E152" s="5">
        <v>43</v>
      </c>
      <c r="F152" s="13"/>
      <c r="G152" s="13">
        <f t="shared" si="12"/>
        <v>0</v>
      </c>
    </row>
    <row r="153" spans="1:7">
      <c r="A153" s="1">
        <v>12</v>
      </c>
      <c r="B153" s="4" t="s">
        <v>309</v>
      </c>
      <c r="C153" s="4" t="s">
        <v>310</v>
      </c>
      <c r="D153" s="1" t="s">
        <v>176</v>
      </c>
      <c r="E153" s="5">
        <v>2</v>
      </c>
      <c r="F153" s="13"/>
      <c r="G153" s="13">
        <f t="shared" si="12"/>
        <v>0</v>
      </c>
    </row>
    <row r="154" spans="1:7">
      <c r="A154" s="1">
        <v>13</v>
      </c>
      <c r="B154" s="4" t="s">
        <v>311</v>
      </c>
      <c r="C154" s="4" t="s">
        <v>312</v>
      </c>
      <c r="D154" s="1" t="s">
        <v>9</v>
      </c>
      <c r="E154" s="5">
        <v>3</v>
      </c>
      <c r="F154" s="13"/>
      <c r="G154" s="13">
        <f t="shared" si="12"/>
        <v>0</v>
      </c>
    </row>
    <row r="155" spans="1:7" ht="30">
      <c r="A155" s="1">
        <v>14</v>
      </c>
      <c r="B155" s="4" t="s">
        <v>313</v>
      </c>
      <c r="C155" s="4" t="s">
        <v>314</v>
      </c>
      <c r="D155" s="1" t="s">
        <v>24</v>
      </c>
      <c r="E155" s="5">
        <v>60</v>
      </c>
      <c r="F155" s="13"/>
      <c r="G155" s="13">
        <f t="shared" si="12"/>
        <v>0</v>
      </c>
    </row>
    <row r="156" spans="1:7">
      <c r="A156" s="1">
        <v>15</v>
      </c>
      <c r="B156" s="4" t="s">
        <v>315</v>
      </c>
      <c r="C156" s="4" t="s">
        <v>316</v>
      </c>
      <c r="D156" s="1" t="s">
        <v>176</v>
      </c>
      <c r="E156" s="5">
        <v>6</v>
      </c>
      <c r="F156" s="13"/>
      <c r="G156" s="13">
        <f t="shared" si="12"/>
        <v>0</v>
      </c>
    </row>
    <row r="157" spans="1:7" ht="30">
      <c r="A157" s="1">
        <v>16</v>
      </c>
      <c r="B157" s="4" t="s">
        <v>317</v>
      </c>
      <c r="C157" s="4" t="s">
        <v>318</v>
      </c>
      <c r="D157" s="1" t="s">
        <v>173</v>
      </c>
      <c r="E157" s="5">
        <v>1</v>
      </c>
      <c r="F157" s="13"/>
      <c r="G157" s="13">
        <f t="shared" si="12"/>
        <v>0</v>
      </c>
    </row>
    <row r="158" spans="1:7" ht="30">
      <c r="A158" s="1">
        <v>17</v>
      </c>
      <c r="B158" s="4" t="s">
        <v>319</v>
      </c>
      <c r="C158" s="4" t="s">
        <v>320</v>
      </c>
      <c r="D158" s="1" t="s">
        <v>173</v>
      </c>
      <c r="E158" s="5">
        <v>1</v>
      </c>
      <c r="F158" s="13"/>
      <c r="G158" s="13">
        <f t="shared" si="12"/>
        <v>0</v>
      </c>
    </row>
    <row r="159" spans="1:7" ht="30">
      <c r="A159" s="1">
        <v>18</v>
      </c>
      <c r="B159" s="4" t="s">
        <v>321</v>
      </c>
      <c r="C159" s="4" t="s">
        <v>322</v>
      </c>
      <c r="D159" s="1" t="s">
        <v>173</v>
      </c>
      <c r="E159" s="5">
        <v>1</v>
      </c>
      <c r="F159" s="13"/>
      <c r="G159" s="13">
        <f t="shared" si="12"/>
        <v>0</v>
      </c>
    </row>
    <row r="160" spans="1:7">
      <c r="A160" s="1">
        <v>19</v>
      </c>
      <c r="B160" s="4" t="s">
        <v>242</v>
      </c>
      <c r="C160" s="4" t="s">
        <v>323</v>
      </c>
      <c r="D160" s="1" t="s">
        <v>324</v>
      </c>
      <c r="E160" s="5">
        <v>9</v>
      </c>
      <c r="F160" s="13"/>
      <c r="G160" s="13">
        <f t="shared" si="12"/>
        <v>0</v>
      </c>
    </row>
    <row r="161" spans="1:7">
      <c r="A161" s="1">
        <v>20</v>
      </c>
      <c r="B161" s="4" t="s">
        <v>325</v>
      </c>
      <c r="C161" s="4" t="s">
        <v>326</v>
      </c>
      <c r="D161" s="1" t="s">
        <v>173</v>
      </c>
      <c r="E161" s="5">
        <v>1</v>
      </c>
      <c r="F161" s="13"/>
      <c r="G161" s="13">
        <f t="shared" si="12"/>
        <v>0</v>
      </c>
    </row>
    <row r="162" spans="1:7" ht="28.5" customHeight="1">
      <c r="A162" s="65"/>
      <c r="B162" s="66"/>
      <c r="C162" s="67" t="s">
        <v>289</v>
      </c>
      <c r="D162" s="119"/>
      <c r="E162" s="120" t="s">
        <v>532</v>
      </c>
      <c r="F162" s="134"/>
      <c r="G162" s="59">
        <f>SUM(G142:G161)</f>
        <v>0</v>
      </c>
    </row>
    <row r="163" spans="1:7" ht="13.5" customHeight="1">
      <c r="A163" s="34"/>
      <c r="B163" s="35"/>
      <c r="C163" s="35"/>
      <c r="D163" s="26"/>
      <c r="E163" s="27"/>
      <c r="F163" s="131"/>
      <c r="G163" s="28"/>
    </row>
    <row r="164" spans="1:7" ht="23.25" customHeight="1">
      <c r="A164" s="171" t="s">
        <v>537</v>
      </c>
      <c r="B164" s="172"/>
      <c r="C164" s="173"/>
      <c r="D164" s="50"/>
      <c r="E164" s="51"/>
      <c r="F164" s="53"/>
      <c r="G164" s="53"/>
    </row>
    <row r="165" spans="1:7">
      <c r="A165" s="160" t="s">
        <v>581</v>
      </c>
      <c r="B165" s="160"/>
      <c r="C165" s="44"/>
      <c r="D165" s="45"/>
      <c r="E165" s="46"/>
      <c r="F165" s="48"/>
      <c r="G165" s="54">
        <f>SUM(G166:G171)</f>
        <v>0</v>
      </c>
    </row>
    <row r="166" spans="1:7" ht="30">
      <c r="A166" s="1">
        <v>1</v>
      </c>
      <c r="B166" s="4" t="s">
        <v>331</v>
      </c>
      <c r="C166" s="4" t="s">
        <v>332</v>
      </c>
      <c r="D166" s="1" t="s">
        <v>176</v>
      </c>
      <c r="E166" s="5">
        <v>1</v>
      </c>
      <c r="F166" s="13"/>
      <c r="G166" s="13">
        <f t="shared" ref="G166:G171" si="13">E166*F166</f>
        <v>0</v>
      </c>
    </row>
    <row r="167" spans="1:7">
      <c r="A167" s="1">
        <v>2</v>
      </c>
      <c r="B167" s="4" t="s">
        <v>333</v>
      </c>
      <c r="C167" s="4" t="s">
        <v>334</v>
      </c>
      <c r="D167" s="1" t="s">
        <v>176</v>
      </c>
      <c r="E167" s="5">
        <v>1</v>
      </c>
      <c r="F167" s="13"/>
      <c r="G167" s="13">
        <f t="shared" si="13"/>
        <v>0</v>
      </c>
    </row>
    <row r="168" spans="1:7">
      <c r="A168" s="1">
        <v>3</v>
      </c>
      <c r="B168" s="4" t="s">
        <v>335</v>
      </c>
      <c r="C168" s="4" t="s">
        <v>336</v>
      </c>
      <c r="D168" s="1" t="s">
        <v>24</v>
      </c>
      <c r="E168" s="5">
        <v>20</v>
      </c>
      <c r="F168" s="13"/>
      <c r="G168" s="13">
        <f t="shared" si="13"/>
        <v>0</v>
      </c>
    </row>
    <row r="169" spans="1:7" ht="30">
      <c r="A169" s="1">
        <v>4</v>
      </c>
      <c r="B169" s="4" t="s">
        <v>337</v>
      </c>
      <c r="C169" s="4" t="s">
        <v>338</v>
      </c>
      <c r="D169" s="1" t="s">
        <v>24</v>
      </c>
      <c r="E169" s="5">
        <v>20</v>
      </c>
      <c r="F169" s="13"/>
      <c r="G169" s="13">
        <f t="shared" si="13"/>
        <v>0</v>
      </c>
    </row>
    <row r="170" spans="1:7">
      <c r="A170" s="1">
        <v>5</v>
      </c>
      <c r="B170" s="4" t="s">
        <v>339</v>
      </c>
      <c r="C170" s="4" t="s">
        <v>340</v>
      </c>
      <c r="D170" s="1" t="s">
        <v>24</v>
      </c>
      <c r="E170" s="5">
        <v>20</v>
      </c>
      <c r="F170" s="13"/>
      <c r="G170" s="13">
        <f t="shared" si="13"/>
        <v>0</v>
      </c>
    </row>
    <row r="171" spans="1:7">
      <c r="A171" s="1">
        <v>6</v>
      </c>
      <c r="B171" s="4" t="s">
        <v>341</v>
      </c>
      <c r="C171" s="4" t="s">
        <v>342</v>
      </c>
      <c r="D171" s="1" t="s">
        <v>13</v>
      </c>
      <c r="E171" s="5">
        <v>0.1</v>
      </c>
      <c r="F171" s="13"/>
      <c r="G171" s="13">
        <f t="shared" si="13"/>
        <v>0</v>
      </c>
    </row>
    <row r="172" spans="1:7">
      <c r="A172" s="161" t="s">
        <v>582</v>
      </c>
      <c r="B172" s="162"/>
      <c r="C172" s="44"/>
      <c r="D172" s="45"/>
      <c r="E172" s="46"/>
      <c r="F172" s="48"/>
      <c r="G172" s="48">
        <f>SUM(G173:G186)</f>
        <v>0</v>
      </c>
    </row>
    <row r="173" spans="1:7" ht="30">
      <c r="A173" s="1">
        <v>1</v>
      </c>
      <c r="B173" s="4" t="s">
        <v>351</v>
      </c>
      <c r="C173" s="4" t="s">
        <v>352</v>
      </c>
      <c r="D173" s="1" t="s">
        <v>24</v>
      </c>
      <c r="E173" s="5">
        <v>6</v>
      </c>
      <c r="F173" s="13"/>
      <c r="G173" s="13">
        <f t="shared" ref="G173:G186" si="14">E173*F173</f>
        <v>0</v>
      </c>
    </row>
    <row r="174" spans="1:7" ht="30">
      <c r="A174" s="1">
        <v>2</v>
      </c>
      <c r="B174" s="4" t="s">
        <v>368</v>
      </c>
      <c r="C174" s="4" t="s">
        <v>369</v>
      </c>
      <c r="D174" s="1" t="s">
        <v>176</v>
      </c>
      <c r="E174" s="5">
        <v>146</v>
      </c>
      <c r="F174" s="13"/>
      <c r="G174" s="13">
        <f t="shared" si="14"/>
        <v>0</v>
      </c>
    </row>
    <row r="175" spans="1:7">
      <c r="A175" s="1">
        <v>3</v>
      </c>
      <c r="B175" s="4" t="s">
        <v>370</v>
      </c>
      <c r="C175" s="4" t="s">
        <v>371</v>
      </c>
      <c r="D175" s="1" t="s">
        <v>176</v>
      </c>
      <c r="E175" s="5">
        <v>72</v>
      </c>
      <c r="F175" s="13"/>
      <c r="G175" s="13">
        <f t="shared" si="14"/>
        <v>0</v>
      </c>
    </row>
    <row r="176" spans="1:7" ht="45">
      <c r="A176" s="1">
        <v>4</v>
      </c>
      <c r="B176" s="4" t="s">
        <v>382</v>
      </c>
      <c r="C176" s="4" t="s">
        <v>383</v>
      </c>
      <c r="D176" s="1" t="s">
        <v>176</v>
      </c>
      <c r="E176" s="5">
        <v>42</v>
      </c>
      <c r="F176" s="13"/>
      <c r="G176" s="13">
        <f t="shared" si="14"/>
        <v>0</v>
      </c>
    </row>
    <row r="177" spans="1:7" ht="45">
      <c r="A177" s="1">
        <v>5</v>
      </c>
      <c r="B177" s="4" t="s">
        <v>384</v>
      </c>
      <c r="C177" s="4" t="s">
        <v>385</v>
      </c>
      <c r="D177" s="1" t="s">
        <v>176</v>
      </c>
      <c r="E177" s="5">
        <v>3</v>
      </c>
      <c r="F177" s="13"/>
      <c r="G177" s="13">
        <f t="shared" si="14"/>
        <v>0</v>
      </c>
    </row>
    <row r="178" spans="1:7">
      <c r="A178" s="1">
        <v>6</v>
      </c>
      <c r="B178" s="4" t="s">
        <v>386</v>
      </c>
      <c r="C178" s="4" t="s">
        <v>387</v>
      </c>
      <c r="D178" s="1" t="s">
        <v>176</v>
      </c>
      <c r="E178" s="5">
        <v>2</v>
      </c>
      <c r="F178" s="13"/>
      <c r="G178" s="13">
        <f t="shared" si="14"/>
        <v>0</v>
      </c>
    </row>
    <row r="179" spans="1:7" ht="30">
      <c r="A179" s="1">
        <v>7</v>
      </c>
      <c r="B179" s="4" t="s">
        <v>388</v>
      </c>
      <c r="C179" s="4" t="s">
        <v>389</v>
      </c>
      <c r="D179" s="1" t="s">
        <v>176</v>
      </c>
      <c r="E179" s="5">
        <v>40</v>
      </c>
      <c r="F179" s="13"/>
      <c r="G179" s="13">
        <f t="shared" si="14"/>
        <v>0</v>
      </c>
    </row>
    <row r="180" spans="1:7">
      <c r="A180" s="1">
        <v>8</v>
      </c>
      <c r="B180" s="4" t="s">
        <v>390</v>
      </c>
      <c r="C180" s="4" t="s">
        <v>392</v>
      </c>
      <c r="D180" s="1" t="s">
        <v>24</v>
      </c>
      <c r="E180" s="5">
        <v>540</v>
      </c>
      <c r="F180" s="13"/>
      <c r="G180" s="13">
        <f t="shared" si="14"/>
        <v>0</v>
      </c>
    </row>
    <row r="181" spans="1:7">
      <c r="A181" s="1">
        <v>9</v>
      </c>
      <c r="B181" s="4" t="s">
        <v>390</v>
      </c>
      <c r="C181" s="4" t="s">
        <v>393</v>
      </c>
      <c r="D181" s="1" t="s">
        <v>24</v>
      </c>
      <c r="E181" s="5">
        <v>50</v>
      </c>
      <c r="F181" s="13"/>
      <c r="G181" s="13">
        <f t="shared" si="14"/>
        <v>0</v>
      </c>
    </row>
    <row r="182" spans="1:7">
      <c r="A182" s="1">
        <v>10</v>
      </c>
      <c r="B182" s="4" t="s">
        <v>396</v>
      </c>
      <c r="C182" s="4" t="s">
        <v>397</v>
      </c>
      <c r="D182" s="1" t="s">
        <v>24</v>
      </c>
      <c r="E182" s="5">
        <v>1152</v>
      </c>
      <c r="F182" s="13"/>
      <c r="G182" s="13">
        <f t="shared" si="14"/>
        <v>0</v>
      </c>
    </row>
    <row r="183" spans="1:7">
      <c r="A183" s="1">
        <v>11</v>
      </c>
      <c r="B183" s="4" t="s">
        <v>398</v>
      </c>
      <c r="C183" s="4" t="s">
        <v>399</v>
      </c>
      <c r="D183" s="1" t="s">
        <v>24</v>
      </c>
      <c r="E183" s="5">
        <v>1152</v>
      </c>
      <c r="F183" s="13"/>
      <c r="G183" s="13">
        <f t="shared" si="14"/>
        <v>0</v>
      </c>
    </row>
    <row r="184" spans="1:7" ht="30">
      <c r="A184" s="1">
        <v>12</v>
      </c>
      <c r="B184" s="4" t="s">
        <v>400</v>
      </c>
      <c r="C184" s="4" t="s">
        <v>401</v>
      </c>
      <c r="D184" s="1" t="s">
        <v>24</v>
      </c>
      <c r="E184" s="5">
        <v>115</v>
      </c>
      <c r="F184" s="13"/>
      <c r="G184" s="13">
        <f t="shared" si="14"/>
        <v>0</v>
      </c>
    </row>
    <row r="185" spans="1:7" ht="30">
      <c r="A185" s="1">
        <v>13</v>
      </c>
      <c r="B185" s="4" t="s">
        <v>402</v>
      </c>
      <c r="C185" s="4" t="s">
        <v>403</v>
      </c>
      <c r="D185" s="1" t="s">
        <v>349</v>
      </c>
      <c r="E185" s="5">
        <v>10</v>
      </c>
      <c r="F185" s="13"/>
      <c r="G185" s="13">
        <f t="shared" si="14"/>
        <v>0</v>
      </c>
    </row>
    <row r="186" spans="1:7">
      <c r="A186" s="1">
        <v>14</v>
      </c>
      <c r="B186" s="4" t="s">
        <v>171</v>
      </c>
      <c r="C186" s="4" t="s">
        <v>350</v>
      </c>
      <c r="D186" s="1" t="s">
        <v>41</v>
      </c>
      <c r="E186" s="5">
        <v>2</v>
      </c>
      <c r="F186" s="13"/>
      <c r="G186" s="13">
        <f t="shared" si="14"/>
        <v>0</v>
      </c>
    </row>
    <row r="187" spans="1:7">
      <c r="A187" s="161" t="s">
        <v>583</v>
      </c>
      <c r="B187" s="162"/>
      <c r="C187" s="44"/>
      <c r="D187" s="45"/>
      <c r="E187" s="46"/>
      <c r="F187" s="48"/>
      <c r="G187" s="54">
        <f>SUM(G188:G192)</f>
        <v>0</v>
      </c>
    </row>
    <row r="188" spans="1:7">
      <c r="A188" s="1">
        <v>1</v>
      </c>
      <c r="B188" s="4" t="s">
        <v>404</v>
      </c>
      <c r="C188" s="4" t="s">
        <v>405</v>
      </c>
      <c r="D188" s="1" t="s">
        <v>176</v>
      </c>
      <c r="E188" s="5">
        <v>15</v>
      </c>
      <c r="F188" s="13"/>
      <c r="G188" s="13">
        <f t="shared" ref="G188:G192" si="15">E188*F188</f>
        <v>0</v>
      </c>
    </row>
    <row r="189" spans="1:7" ht="30">
      <c r="A189" s="1">
        <v>2</v>
      </c>
      <c r="B189" s="4" t="s">
        <v>406</v>
      </c>
      <c r="C189" s="4" t="s">
        <v>407</v>
      </c>
      <c r="D189" s="1" t="s">
        <v>176</v>
      </c>
      <c r="E189" s="5">
        <v>42</v>
      </c>
      <c r="F189" s="13"/>
      <c r="G189" s="13">
        <f t="shared" si="15"/>
        <v>0</v>
      </c>
    </row>
    <row r="190" spans="1:7">
      <c r="A190" s="1">
        <v>3</v>
      </c>
      <c r="B190" s="4" t="s">
        <v>408</v>
      </c>
      <c r="C190" s="4" t="s">
        <v>409</v>
      </c>
      <c r="D190" s="1" t="s">
        <v>176</v>
      </c>
      <c r="E190" s="5">
        <v>14</v>
      </c>
      <c r="F190" s="13"/>
      <c r="G190" s="13">
        <f t="shared" si="15"/>
        <v>0</v>
      </c>
    </row>
    <row r="191" spans="1:7">
      <c r="A191" s="1">
        <v>4</v>
      </c>
      <c r="B191" s="4" t="s">
        <v>410</v>
      </c>
      <c r="C191" s="4" t="s">
        <v>411</v>
      </c>
      <c r="D191" s="1" t="s">
        <v>176</v>
      </c>
      <c r="E191" s="5">
        <v>51</v>
      </c>
      <c r="F191" s="13"/>
      <c r="G191" s="13">
        <f t="shared" si="15"/>
        <v>0</v>
      </c>
    </row>
    <row r="192" spans="1:7" ht="30">
      <c r="A192" s="1">
        <v>5</v>
      </c>
      <c r="B192" s="4" t="s">
        <v>412</v>
      </c>
      <c r="C192" s="4" t="s">
        <v>413</v>
      </c>
      <c r="D192" s="1" t="s">
        <v>24</v>
      </c>
      <c r="E192" s="5">
        <v>1100</v>
      </c>
      <c r="F192" s="13"/>
      <c r="G192" s="13">
        <f t="shared" si="15"/>
        <v>0</v>
      </c>
    </row>
    <row r="193" spans="1:7">
      <c r="A193" s="161" t="s">
        <v>584</v>
      </c>
      <c r="B193" s="162"/>
      <c r="C193" s="44"/>
      <c r="D193" s="45"/>
      <c r="E193" s="46"/>
      <c r="F193" s="48"/>
      <c r="G193" s="48">
        <f>SUM(G194:G200)</f>
        <v>0</v>
      </c>
    </row>
    <row r="194" spans="1:7" ht="30">
      <c r="A194" s="1">
        <v>1</v>
      </c>
      <c r="B194" s="4" t="s">
        <v>414</v>
      </c>
      <c r="C194" s="4" t="s">
        <v>415</v>
      </c>
      <c r="D194" s="1" t="s">
        <v>24</v>
      </c>
      <c r="E194" s="5">
        <v>250</v>
      </c>
      <c r="F194" s="13"/>
      <c r="G194" s="13">
        <f t="shared" ref="G194:G200" si="16">E194*F194</f>
        <v>0</v>
      </c>
    </row>
    <row r="195" spans="1:7">
      <c r="A195" s="1">
        <v>2</v>
      </c>
      <c r="B195" s="4" t="s">
        <v>416</v>
      </c>
      <c r="C195" s="4" t="s">
        <v>417</v>
      </c>
      <c r="D195" s="1" t="s">
        <v>176</v>
      </c>
      <c r="E195" s="5">
        <v>4</v>
      </c>
      <c r="F195" s="13"/>
      <c r="G195" s="13">
        <f t="shared" si="16"/>
        <v>0</v>
      </c>
    </row>
    <row r="196" spans="1:7">
      <c r="A196" s="1">
        <v>3</v>
      </c>
      <c r="B196" s="4" t="s">
        <v>416</v>
      </c>
      <c r="C196" s="4" t="s">
        <v>418</v>
      </c>
      <c r="D196" s="1" t="s">
        <v>176</v>
      </c>
      <c r="E196" s="5">
        <v>4</v>
      </c>
      <c r="F196" s="13"/>
      <c r="G196" s="13">
        <f t="shared" si="16"/>
        <v>0</v>
      </c>
    </row>
    <row r="197" spans="1:7" ht="30">
      <c r="A197" s="1">
        <v>4</v>
      </c>
      <c r="B197" s="4" t="s">
        <v>419</v>
      </c>
      <c r="C197" s="4" t="s">
        <v>420</v>
      </c>
      <c r="D197" s="1" t="s">
        <v>24</v>
      </c>
      <c r="E197" s="5">
        <v>30</v>
      </c>
      <c r="F197" s="13"/>
      <c r="G197" s="13">
        <f t="shared" si="16"/>
        <v>0</v>
      </c>
    </row>
    <row r="198" spans="1:7" ht="30">
      <c r="A198" s="1">
        <v>5</v>
      </c>
      <c r="B198" s="4" t="s">
        <v>421</v>
      </c>
      <c r="C198" s="4" t="s">
        <v>422</v>
      </c>
      <c r="D198" s="1" t="s">
        <v>24</v>
      </c>
      <c r="E198" s="5">
        <v>10</v>
      </c>
      <c r="F198" s="13"/>
      <c r="G198" s="13">
        <f t="shared" si="16"/>
        <v>0</v>
      </c>
    </row>
    <row r="199" spans="1:7" ht="30">
      <c r="A199" s="1">
        <v>6</v>
      </c>
      <c r="B199" s="4" t="s">
        <v>421</v>
      </c>
      <c r="C199" s="4" t="s">
        <v>423</v>
      </c>
      <c r="D199" s="1" t="s">
        <v>24</v>
      </c>
      <c r="E199" s="5">
        <v>70</v>
      </c>
      <c r="F199" s="13"/>
      <c r="G199" s="13">
        <f t="shared" si="16"/>
        <v>0</v>
      </c>
    </row>
    <row r="200" spans="1:7" ht="17.25" customHeight="1">
      <c r="A200" s="1">
        <v>7</v>
      </c>
      <c r="B200" s="4" t="s">
        <v>424</v>
      </c>
      <c r="C200" s="4" t="s">
        <v>425</v>
      </c>
      <c r="D200" s="1" t="s">
        <v>176</v>
      </c>
      <c r="E200" s="5">
        <v>15</v>
      </c>
      <c r="F200" s="13"/>
      <c r="G200" s="13">
        <f t="shared" si="16"/>
        <v>0</v>
      </c>
    </row>
    <row r="201" spans="1:7">
      <c r="A201" s="161" t="s">
        <v>585</v>
      </c>
      <c r="B201" s="162"/>
      <c r="C201" s="44"/>
      <c r="D201" s="45"/>
      <c r="E201" s="46"/>
      <c r="F201" s="48"/>
      <c r="G201" s="48">
        <f>SUM(G202:G207)</f>
        <v>0</v>
      </c>
    </row>
    <row r="202" spans="1:7">
      <c r="A202" s="1">
        <v>1</v>
      </c>
      <c r="B202" s="4" t="s">
        <v>444</v>
      </c>
      <c r="C202" s="4" t="s">
        <v>445</v>
      </c>
      <c r="D202" s="1" t="s">
        <v>446</v>
      </c>
      <c r="E202" s="5">
        <v>1</v>
      </c>
      <c r="F202" s="13"/>
      <c r="G202" s="13">
        <f t="shared" ref="G202:G207" si="17">E202*F202</f>
        <v>0</v>
      </c>
    </row>
    <row r="203" spans="1:7">
      <c r="A203" s="1">
        <v>2</v>
      </c>
      <c r="B203" s="4" t="s">
        <v>444</v>
      </c>
      <c r="C203" s="4" t="s">
        <v>445</v>
      </c>
      <c r="D203" s="1" t="s">
        <v>446</v>
      </c>
      <c r="E203" s="5">
        <v>20</v>
      </c>
      <c r="F203" s="13"/>
      <c r="G203" s="13">
        <f t="shared" si="17"/>
        <v>0</v>
      </c>
    </row>
    <row r="204" spans="1:7" ht="30">
      <c r="A204" s="1">
        <v>3</v>
      </c>
      <c r="B204" s="4" t="s">
        <v>447</v>
      </c>
      <c r="C204" s="4" t="s">
        <v>448</v>
      </c>
      <c r="D204" s="1" t="s">
        <v>446</v>
      </c>
      <c r="E204" s="5">
        <v>10</v>
      </c>
      <c r="F204" s="13"/>
      <c r="G204" s="13">
        <f t="shared" si="17"/>
        <v>0</v>
      </c>
    </row>
    <row r="205" spans="1:7">
      <c r="A205" s="1">
        <v>4</v>
      </c>
      <c r="B205" s="4" t="s">
        <v>449</v>
      </c>
      <c r="C205" s="4" t="s">
        <v>450</v>
      </c>
      <c r="D205" s="1" t="s">
        <v>451</v>
      </c>
      <c r="E205" s="5">
        <v>5</v>
      </c>
      <c r="F205" s="13"/>
      <c r="G205" s="13">
        <f t="shared" si="17"/>
        <v>0</v>
      </c>
    </row>
    <row r="206" spans="1:7">
      <c r="A206" s="1">
        <v>5</v>
      </c>
      <c r="B206" s="4" t="s">
        <v>452</v>
      </c>
      <c r="C206" s="4" t="s">
        <v>453</v>
      </c>
      <c r="D206" s="1" t="s">
        <v>176</v>
      </c>
      <c r="E206" s="5">
        <v>3</v>
      </c>
      <c r="F206" s="13"/>
      <c r="G206" s="13">
        <f t="shared" si="17"/>
        <v>0</v>
      </c>
    </row>
    <row r="207" spans="1:7">
      <c r="A207" s="1">
        <v>6</v>
      </c>
      <c r="B207" s="4" t="s">
        <v>454</v>
      </c>
      <c r="C207" s="4" t="s">
        <v>455</v>
      </c>
      <c r="D207" s="1" t="s">
        <v>456</v>
      </c>
      <c r="E207" s="5">
        <v>2</v>
      </c>
      <c r="F207" s="13"/>
      <c r="G207" s="13">
        <f t="shared" si="17"/>
        <v>0</v>
      </c>
    </row>
    <row r="208" spans="1:7" ht="22.5" customHeight="1">
      <c r="A208" s="85"/>
      <c r="B208" s="63"/>
      <c r="C208" s="80" t="s">
        <v>549</v>
      </c>
      <c r="D208" s="112"/>
      <c r="E208" s="113" t="s">
        <v>532</v>
      </c>
      <c r="F208" s="114"/>
      <c r="G208" s="64">
        <f>SUM(G201,G193,G187,G172,G165)</f>
        <v>0</v>
      </c>
    </row>
    <row r="209" spans="1:7">
      <c r="A209" s="39"/>
      <c r="B209" s="40"/>
      <c r="C209" s="40"/>
      <c r="D209" s="41"/>
      <c r="E209" s="42"/>
      <c r="F209" s="135"/>
      <c r="G209" s="43"/>
    </row>
    <row r="210" spans="1:7" ht="22.5" customHeight="1">
      <c r="A210" s="168" t="s">
        <v>538</v>
      </c>
      <c r="B210" s="169"/>
      <c r="C210" s="55"/>
      <c r="D210" s="56"/>
      <c r="E210" s="57"/>
      <c r="F210" s="58"/>
      <c r="G210" s="58"/>
    </row>
    <row r="211" spans="1:7" ht="44.25" customHeight="1">
      <c r="A211" s="166" t="s">
        <v>542</v>
      </c>
      <c r="B211" s="167"/>
      <c r="C211" s="44"/>
      <c r="D211" s="45"/>
      <c r="E211" s="46"/>
      <c r="F211" s="48"/>
      <c r="G211" s="54">
        <f>SUM(G212:G219)</f>
        <v>0</v>
      </c>
    </row>
    <row r="212" spans="1:7">
      <c r="A212" s="1">
        <v>1</v>
      </c>
      <c r="B212" s="4" t="s">
        <v>457</v>
      </c>
      <c r="C212" s="4" t="s">
        <v>458</v>
      </c>
      <c r="D212" s="1" t="s">
        <v>41</v>
      </c>
      <c r="E212" s="5">
        <v>1</v>
      </c>
      <c r="F212" s="13"/>
      <c r="G212" s="13">
        <f t="shared" ref="G212:G219" si="18">E212*F212</f>
        <v>0</v>
      </c>
    </row>
    <row r="213" spans="1:7">
      <c r="A213" s="1">
        <v>2</v>
      </c>
      <c r="B213" s="4" t="s">
        <v>459</v>
      </c>
      <c r="C213" s="4" t="s">
        <v>460</v>
      </c>
      <c r="D213" s="1" t="s">
        <v>6</v>
      </c>
      <c r="E213" s="5">
        <v>1</v>
      </c>
      <c r="F213" s="13"/>
      <c r="G213" s="13">
        <f t="shared" si="18"/>
        <v>0</v>
      </c>
    </row>
    <row r="214" spans="1:7">
      <c r="A214" s="1">
        <v>3</v>
      </c>
      <c r="B214" s="4" t="s">
        <v>461</v>
      </c>
      <c r="C214" s="4" t="s">
        <v>462</v>
      </c>
      <c r="D214" s="1" t="s">
        <v>41</v>
      </c>
      <c r="E214" s="5">
        <v>1</v>
      </c>
      <c r="F214" s="13"/>
      <c r="G214" s="13">
        <f t="shared" si="18"/>
        <v>0</v>
      </c>
    </row>
    <row r="215" spans="1:7" ht="16.5" customHeight="1">
      <c r="A215" s="1">
        <v>4</v>
      </c>
      <c r="B215" s="4" t="s">
        <v>463</v>
      </c>
      <c r="C215" s="4" t="s">
        <v>464</v>
      </c>
      <c r="D215" s="1" t="s">
        <v>6</v>
      </c>
      <c r="E215" s="5">
        <v>1</v>
      </c>
      <c r="F215" s="13"/>
      <c r="G215" s="13">
        <f t="shared" si="18"/>
        <v>0</v>
      </c>
    </row>
    <row r="216" spans="1:7" ht="45">
      <c r="A216" s="1">
        <v>5</v>
      </c>
      <c r="B216" s="4" t="s">
        <v>465</v>
      </c>
      <c r="C216" s="4" t="s">
        <v>466</v>
      </c>
      <c r="D216" s="1" t="s">
        <v>24</v>
      </c>
      <c r="E216" s="5">
        <v>30</v>
      </c>
      <c r="F216" s="13"/>
      <c r="G216" s="13">
        <f t="shared" si="18"/>
        <v>0</v>
      </c>
    </row>
    <row r="217" spans="1:7" ht="45">
      <c r="A217" s="1">
        <v>6</v>
      </c>
      <c r="B217" s="4" t="s">
        <v>467</v>
      </c>
      <c r="C217" s="4" t="s">
        <v>468</v>
      </c>
      <c r="D217" s="1" t="s">
        <v>41</v>
      </c>
      <c r="E217" s="5">
        <v>1</v>
      </c>
      <c r="F217" s="13"/>
      <c r="G217" s="13">
        <f t="shared" si="18"/>
        <v>0</v>
      </c>
    </row>
    <row r="218" spans="1:7">
      <c r="A218" s="1">
        <v>7</v>
      </c>
      <c r="B218" s="4" t="s">
        <v>469</v>
      </c>
      <c r="C218" s="4" t="s">
        <v>470</v>
      </c>
      <c r="D218" s="1" t="s">
        <v>471</v>
      </c>
      <c r="E218" s="5">
        <v>2</v>
      </c>
      <c r="F218" s="13"/>
      <c r="G218" s="13">
        <f t="shared" si="18"/>
        <v>0</v>
      </c>
    </row>
    <row r="219" spans="1:7">
      <c r="A219" s="1">
        <v>8</v>
      </c>
      <c r="B219" s="4" t="s">
        <v>472</v>
      </c>
      <c r="C219" s="4" t="s">
        <v>473</v>
      </c>
      <c r="D219" s="1" t="s">
        <v>41</v>
      </c>
      <c r="E219" s="5">
        <v>1</v>
      </c>
      <c r="F219" s="13"/>
      <c r="G219" s="13">
        <f t="shared" si="18"/>
        <v>0</v>
      </c>
    </row>
    <row r="220" spans="1:7" ht="33" customHeight="1">
      <c r="A220" s="166" t="s">
        <v>543</v>
      </c>
      <c r="B220" s="167"/>
      <c r="C220" s="44"/>
      <c r="D220" s="45"/>
      <c r="E220" s="46"/>
      <c r="F220" s="48"/>
      <c r="G220" s="54">
        <f>SUM(G221:G238)</f>
        <v>0</v>
      </c>
    </row>
    <row r="221" spans="1:7">
      <c r="A221" s="1">
        <v>1</v>
      </c>
      <c r="B221" s="4" t="s">
        <v>406</v>
      </c>
      <c r="C221" s="4" t="s">
        <v>474</v>
      </c>
      <c r="D221" s="1" t="s">
        <v>41</v>
      </c>
      <c r="E221" s="5">
        <v>12</v>
      </c>
      <c r="F221" s="13"/>
      <c r="G221" s="13">
        <f t="shared" ref="G221:G238" si="19">E221*F221</f>
        <v>0</v>
      </c>
    </row>
    <row r="222" spans="1:7" ht="30">
      <c r="A222" s="1">
        <v>2</v>
      </c>
      <c r="B222" s="4" t="s">
        <v>412</v>
      </c>
      <c r="C222" s="4" t="s">
        <v>475</v>
      </c>
      <c r="D222" s="1" t="s">
        <v>24</v>
      </c>
      <c r="E222" s="5">
        <v>100</v>
      </c>
      <c r="F222" s="13"/>
      <c r="G222" s="13">
        <f t="shared" si="19"/>
        <v>0</v>
      </c>
    </row>
    <row r="223" spans="1:7" ht="30">
      <c r="A223" s="1">
        <v>3</v>
      </c>
      <c r="B223" s="4" t="s">
        <v>476</v>
      </c>
      <c r="C223" s="4" t="s">
        <v>477</v>
      </c>
      <c r="D223" s="1" t="s">
        <v>24</v>
      </c>
      <c r="E223" s="5">
        <v>10</v>
      </c>
      <c r="F223" s="13"/>
      <c r="G223" s="13">
        <f t="shared" si="19"/>
        <v>0</v>
      </c>
    </row>
    <row r="224" spans="1:7" ht="30">
      <c r="A224" s="1">
        <v>4</v>
      </c>
      <c r="B224" s="4" t="s">
        <v>476</v>
      </c>
      <c r="C224" s="4" t="s">
        <v>478</v>
      </c>
      <c r="D224" s="1" t="s">
        <v>24</v>
      </c>
      <c r="E224" s="5">
        <v>30</v>
      </c>
      <c r="F224" s="13"/>
      <c r="G224" s="13">
        <f t="shared" si="19"/>
        <v>0</v>
      </c>
    </row>
    <row r="225" spans="1:7" ht="45">
      <c r="A225" s="1">
        <v>5</v>
      </c>
      <c r="B225" s="4" t="s">
        <v>465</v>
      </c>
      <c r="C225" s="4" t="s">
        <v>479</v>
      </c>
      <c r="D225" s="1" t="s">
        <v>24</v>
      </c>
      <c r="E225" s="5">
        <v>290</v>
      </c>
      <c r="F225" s="13"/>
      <c r="G225" s="13">
        <f t="shared" si="19"/>
        <v>0</v>
      </c>
    </row>
    <row r="226" spans="1:7" ht="45">
      <c r="A226" s="1">
        <v>6</v>
      </c>
      <c r="B226" s="4" t="s">
        <v>480</v>
      </c>
      <c r="C226" s="4" t="s">
        <v>481</v>
      </c>
      <c r="D226" s="1" t="s">
        <v>24</v>
      </c>
      <c r="E226" s="5">
        <v>70</v>
      </c>
      <c r="F226" s="13"/>
      <c r="G226" s="13">
        <f t="shared" si="19"/>
        <v>0</v>
      </c>
    </row>
    <row r="227" spans="1:7">
      <c r="A227" s="1">
        <v>7</v>
      </c>
      <c r="B227" s="4" t="s">
        <v>482</v>
      </c>
      <c r="C227" s="4" t="s">
        <v>483</v>
      </c>
      <c r="D227" s="1" t="s">
        <v>41</v>
      </c>
      <c r="E227" s="5">
        <v>9</v>
      </c>
      <c r="F227" s="13"/>
      <c r="G227" s="13">
        <f t="shared" si="19"/>
        <v>0</v>
      </c>
    </row>
    <row r="228" spans="1:7" ht="45">
      <c r="A228" s="1">
        <v>8</v>
      </c>
      <c r="B228" s="4" t="s">
        <v>484</v>
      </c>
      <c r="C228" s="4" t="s">
        <v>485</v>
      </c>
      <c r="D228" s="1" t="s">
        <v>41</v>
      </c>
      <c r="E228" s="5">
        <v>3</v>
      </c>
      <c r="F228" s="13"/>
      <c r="G228" s="13">
        <f t="shared" si="19"/>
        <v>0</v>
      </c>
    </row>
    <row r="229" spans="1:7" ht="45">
      <c r="A229" s="1">
        <v>9</v>
      </c>
      <c r="B229" s="4" t="s">
        <v>484</v>
      </c>
      <c r="C229" s="4" t="s">
        <v>486</v>
      </c>
      <c r="D229" s="1" t="s">
        <v>41</v>
      </c>
      <c r="E229" s="5">
        <v>6</v>
      </c>
      <c r="F229" s="13"/>
      <c r="G229" s="13">
        <f t="shared" si="19"/>
        <v>0</v>
      </c>
    </row>
    <row r="230" spans="1:7" ht="30">
      <c r="A230" s="1">
        <v>10</v>
      </c>
      <c r="B230" s="4" t="s">
        <v>487</v>
      </c>
      <c r="C230" s="4" t="s">
        <v>488</v>
      </c>
      <c r="D230" s="1" t="s">
        <v>176</v>
      </c>
      <c r="E230" s="5">
        <v>36</v>
      </c>
      <c r="F230" s="13"/>
      <c r="G230" s="13">
        <f t="shared" si="19"/>
        <v>0</v>
      </c>
    </row>
    <row r="231" spans="1:7" ht="30">
      <c r="A231" s="1">
        <v>11</v>
      </c>
      <c r="B231" s="4" t="s">
        <v>382</v>
      </c>
      <c r="C231" s="4" t="s">
        <v>489</v>
      </c>
      <c r="D231" s="1" t="s">
        <v>41</v>
      </c>
      <c r="E231" s="5">
        <v>12</v>
      </c>
      <c r="F231" s="13"/>
      <c r="G231" s="13">
        <f t="shared" si="19"/>
        <v>0</v>
      </c>
    </row>
    <row r="232" spans="1:7" ht="30">
      <c r="A232" s="1">
        <v>12</v>
      </c>
      <c r="B232" s="4" t="s">
        <v>490</v>
      </c>
      <c r="C232" s="4" t="s">
        <v>491</v>
      </c>
      <c r="D232" s="1" t="s">
        <v>41</v>
      </c>
      <c r="E232" s="5">
        <v>36</v>
      </c>
      <c r="F232" s="13"/>
      <c r="G232" s="13">
        <f t="shared" si="19"/>
        <v>0</v>
      </c>
    </row>
    <row r="233" spans="1:7" ht="30">
      <c r="A233" s="1">
        <v>13</v>
      </c>
      <c r="B233" s="4" t="s">
        <v>492</v>
      </c>
      <c r="C233" s="4" t="s">
        <v>493</v>
      </c>
      <c r="D233" s="1" t="s">
        <v>494</v>
      </c>
      <c r="E233" s="5">
        <v>12</v>
      </c>
      <c r="F233" s="13"/>
      <c r="G233" s="13">
        <f t="shared" si="19"/>
        <v>0</v>
      </c>
    </row>
    <row r="234" spans="1:7" ht="30">
      <c r="A234" s="1">
        <v>14</v>
      </c>
      <c r="B234" s="4" t="s">
        <v>495</v>
      </c>
      <c r="C234" s="4" t="s">
        <v>496</v>
      </c>
      <c r="D234" s="1" t="s">
        <v>497</v>
      </c>
      <c r="E234" s="5">
        <v>24</v>
      </c>
      <c r="F234" s="13"/>
      <c r="G234" s="13">
        <f t="shared" si="19"/>
        <v>0</v>
      </c>
    </row>
    <row r="235" spans="1:7" ht="30">
      <c r="A235" s="1">
        <v>15</v>
      </c>
      <c r="B235" s="4" t="s">
        <v>498</v>
      </c>
      <c r="C235" s="4" t="s">
        <v>499</v>
      </c>
      <c r="D235" s="1" t="s">
        <v>456</v>
      </c>
      <c r="E235" s="5">
        <v>1</v>
      </c>
      <c r="F235" s="13"/>
      <c r="G235" s="13">
        <f t="shared" si="19"/>
        <v>0</v>
      </c>
    </row>
    <row r="236" spans="1:7" ht="30">
      <c r="A236" s="1">
        <v>16</v>
      </c>
      <c r="B236" s="4" t="s">
        <v>500</v>
      </c>
      <c r="C236" s="4" t="s">
        <v>501</v>
      </c>
      <c r="D236" s="1" t="s">
        <v>456</v>
      </c>
      <c r="E236" s="5">
        <v>11</v>
      </c>
      <c r="F236" s="13"/>
      <c r="G236" s="13">
        <f t="shared" si="19"/>
        <v>0</v>
      </c>
    </row>
    <row r="237" spans="1:7" ht="30">
      <c r="A237" s="1">
        <v>17</v>
      </c>
      <c r="B237" s="4" t="s">
        <v>502</v>
      </c>
      <c r="C237" s="4" t="s">
        <v>503</v>
      </c>
      <c r="D237" s="1" t="s">
        <v>456</v>
      </c>
      <c r="E237" s="5">
        <v>1</v>
      </c>
      <c r="F237" s="13"/>
      <c r="G237" s="13">
        <f t="shared" si="19"/>
        <v>0</v>
      </c>
    </row>
    <row r="238" spans="1:7" ht="30">
      <c r="A238" s="1">
        <v>18</v>
      </c>
      <c r="B238" s="4" t="s">
        <v>504</v>
      </c>
      <c r="C238" s="4" t="s">
        <v>505</v>
      </c>
      <c r="D238" s="1" t="s">
        <v>456</v>
      </c>
      <c r="E238" s="5">
        <v>11</v>
      </c>
      <c r="F238" s="13"/>
      <c r="G238" s="13">
        <f t="shared" si="19"/>
        <v>0</v>
      </c>
    </row>
    <row r="239" spans="1:7">
      <c r="A239" s="160" t="s">
        <v>544</v>
      </c>
      <c r="B239" s="160"/>
      <c r="C239" s="44"/>
      <c r="D239" s="45"/>
      <c r="E239" s="46"/>
      <c r="F239" s="48"/>
      <c r="G239" s="48">
        <f>SUM(G240:G242)</f>
        <v>0</v>
      </c>
    </row>
    <row r="240" spans="1:7">
      <c r="A240" s="1">
        <v>1</v>
      </c>
      <c r="B240" s="4" t="s">
        <v>506</v>
      </c>
      <c r="C240" s="4" t="s">
        <v>507</v>
      </c>
      <c r="D240" s="1" t="s">
        <v>41</v>
      </c>
      <c r="E240" s="5">
        <v>1</v>
      </c>
      <c r="F240" s="13"/>
      <c r="G240" s="13">
        <f t="shared" ref="G240:G242" si="20">E240*F240</f>
        <v>0</v>
      </c>
    </row>
    <row r="241" spans="1:7" ht="19.5" customHeight="1">
      <c r="A241" s="1">
        <v>2</v>
      </c>
      <c r="B241" s="4" t="s">
        <v>506</v>
      </c>
      <c r="C241" s="4" t="s">
        <v>508</v>
      </c>
      <c r="D241" s="1" t="s">
        <v>41</v>
      </c>
      <c r="E241" s="5">
        <v>1</v>
      </c>
      <c r="F241" s="13"/>
      <c r="G241" s="13">
        <f t="shared" si="20"/>
        <v>0</v>
      </c>
    </row>
    <row r="242" spans="1:7">
      <c r="A242" s="1">
        <v>3</v>
      </c>
      <c r="B242" s="142" t="s">
        <v>586</v>
      </c>
      <c r="C242" s="4" t="s">
        <v>509</v>
      </c>
      <c r="D242" s="1" t="s">
        <v>6</v>
      </c>
      <c r="E242" s="5">
        <v>1</v>
      </c>
      <c r="F242" s="13"/>
      <c r="G242" s="13">
        <f t="shared" si="20"/>
        <v>0</v>
      </c>
    </row>
    <row r="243" spans="1:7" ht="26.25" customHeight="1">
      <c r="A243" s="72"/>
      <c r="B243" s="61"/>
      <c r="C243" s="67" t="s">
        <v>538</v>
      </c>
      <c r="D243" s="99"/>
      <c r="E243" s="100" t="s">
        <v>532</v>
      </c>
      <c r="F243" s="102"/>
      <c r="G243" s="62">
        <f>SUM(G239,G220,G211)</f>
        <v>0</v>
      </c>
    </row>
    <row r="244" spans="1:7" ht="35.25" customHeight="1">
      <c r="A244" s="82"/>
      <c r="B244" s="81"/>
      <c r="C244" s="83" t="s">
        <v>567</v>
      </c>
      <c r="D244" s="165">
        <f>SUM(G243,G208,G162,G139,G113,G72,G86)</f>
        <v>0</v>
      </c>
      <c r="E244" s="165"/>
      <c r="F244" s="165"/>
      <c r="G244" s="165"/>
    </row>
    <row r="245" spans="1:7">
      <c r="E245" s="10"/>
    </row>
    <row r="246" spans="1:7">
      <c r="E246" s="154" t="s">
        <v>610</v>
      </c>
    </row>
    <row r="247" spans="1:7" ht="45">
      <c r="E247" s="153" t="s">
        <v>611</v>
      </c>
    </row>
    <row r="248" spans="1:7">
      <c r="E248" s="10"/>
    </row>
    <row r="249" spans="1:7">
      <c r="E249" s="10"/>
    </row>
    <row r="250" spans="1:7">
      <c r="E250" s="10"/>
    </row>
    <row r="251" spans="1:7">
      <c r="E251" s="10"/>
    </row>
    <row r="252" spans="1:7">
      <c r="E252" s="10"/>
    </row>
    <row r="253" spans="1:7">
      <c r="E253" s="10"/>
    </row>
    <row r="254" spans="1:7">
      <c r="E254" s="10"/>
    </row>
    <row r="255" spans="1:7">
      <c r="E255" s="10"/>
    </row>
    <row r="256" spans="1:7">
      <c r="E256" s="10"/>
    </row>
    <row r="257" spans="5:5">
      <c r="E257" s="10"/>
    </row>
    <row r="258" spans="5:5">
      <c r="E258" s="10"/>
    </row>
    <row r="259" spans="5:5">
      <c r="E259" s="10"/>
    </row>
  </sheetData>
  <mergeCells count="27">
    <mergeCell ref="A210:B210"/>
    <mergeCell ref="A75:B75"/>
    <mergeCell ref="A74:B74"/>
    <mergeCell ref="A88:B88"/>
    <mergeCell ref="A115:B115"/>
    <mergeCell ref="A164:C164"/>
    <mergeCell ref="A4:B4"/>
    <mergeCell ref="A15:B15"/>
    <mergeCell ref="A19:B19"/>
    <mergeCell ref="A26:B26"/>
    <mergeCell ref="A32:B32"/>
    <mergeCell ref="D244:G244"/>
    <mergeCell ref="A239:B239"/>
    <mergeCell ref="A38:B38"/>
    <mergeCell ref="A43:B43"/>
    <mergeCell ref="A49:B49"/>
    <mergeCell ref="A56:B56"/>
    <mergeCell ref="A141:B141"/>
    <mergeCell ref="A70:B70"/>
    <mergeCell ref="A57:B57"/>
    <mergeCell ref="A211:B211"/>
    <mergeCell ref="A220:B220"/>
    <mergeCell ref="A165:B165"/>
    <mergeCell ref="A172:B172"/>
    <mergeCell ref="A187:B187"/>
    <mergeCell ref="A193:B193"/>
    <mergeCell ref="A201:B201"/>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oddHeader>
    <oddFooter>&amp;L&amp;D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termomodernizacja-str 2</vt:lpstr>
      <vt:lpstr>przebudowa-str 3</vt:lpstr>
      <vt:lpstr>'Opis - str 1'!_ftn1</vt:lpstr>
      <vt:lpstr>'Opis - str 1'!_ftnref1</vt:lpstr>
      <vt:lpstr>'Opis - str 1'!Obszar_wydruku</vt:lpstr>
      <vt:lpstr>'przebudowa-str 3'!Obszar_wydruku</vt:lpstr>
      <vt:lpstr>'termomodernizacja-str 2'!Obszar_wydruku</vt:lpstr>
      <vt:lpstr>'przebudowa-str 3'!Tytuły_wydruku</vt:lpstr>
      <vt:lpstr>'termomodernizacja-str 2'!Tytuły_wydruku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2016-12-05T07:37:15Z</cp:lastPrinted>
  <dcterms:created xsi:type="dcterms:W3CDTF">2016-11-30T19:34:27Z</dcterms:created>
  <dcterms:modified xsi:type="dcterms:W3CDTF">2016-12-05T12:28:44Z</dcterms:modified>
</cp:coreProperties>
</file>