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stanczak\Documents\1_RRI\2_BUDOWY REALIZOWANE\1_UMiG_rozbudowa\2016_termomodernizacja\PRZETARG-listopad 2016\na BIP\"/>
    </mc:Choice>
  </mc:AlternateContent>
  <bookViews>
    <workbookView xWindow="0" yWindow="0" windowWidth="24000" windowHeight="9345" activeTab="2"/>
  </bookViews>
  <sheets>
    <sheet name="Opis - str 1" sheetId="5" r:id="rId1"/>
    <sheet name="termomodernizacja-str 2" sheetId="4" r:id="rId2"/>
    <sheet name="przebudowa-str 3" sheetId="1" r:id="rId3"/>
  </sheets>
  <definedNames>
    <definedName name="_ftn1" localSheetId="0">'Opis - str 1'!$C$44</definedName>
    <definedName name="_ftnref1" localSheetId="0">'Opis - str 1'!$C$29</definedName>
    <definedName name="_xlnm.Print_Area" localSheetId="0">'Opis - str 1'!$A$1:$E$36</definedName>
    <definedName name="_xlnm.Print_Area" localSheetId="2">'przebudowa-str 3'!$A$1:$G$253</definedName>
    <definedName name="_xlnm.Print_Area" localSheetId="1">'termomodernizacja-str 2'!$A$1:$G$119</definedName>
    <definedName name="_xlnm.Print_Titles" localSheetId="2">'przebudowa-str 3'!$1:$1</definedName>
    <definedName name="_xlnm.Print_Titles" localSheetId="1">'termomodernizacja-str 2'!$1:$1</definedName>
  </definedNames>
  <calcPr calcId="152511"/>
</workbook>
</file>

<file path=xl/calcChain.xml><?xml version="1.0" encoding="utf-8"?>
<calcChain xmlns="http://schemas.openxmlformats.org/spreadsheetml/2006/main">
  <c r="E20" i="1" l="1"/>
  <c r="G20" i="1" s="1"/>
  <c r="G84" i="1" l="1"/>
  <c r="G118" i="1" l="1"/>
  <c r="E16" i="4" l="1"/>
  <c r="G16" i="4" s="1"/>
  <c r="E27" i="4"/>
  <c r="E8" i="1"/>
  <c r="G8" i="1" s="1"/>
  <c r="G35" i="1"/>
  <c r="G42" i="1"/>
  <c r="E35" i="1"/>
  <c r="G7" i="4"/>
  <c r="G248" i="1" l="1"/>
  <c r="G247" i="1"/>
  <c r="G246" i="1"/>
  <c r="G244" i="1"/>
  <c r="G243" i="1"/>
  <c r="G242" i="1"/>
  <c r="G241" i="1"/>
  <c r="G240" i="1"/>
  <c r="G239" i="1"/>
  <c r="G238" i="1"/>
  <c r="G237" i="1"/>
  <c r="G236" i="1"/>
  <c r="G235" i="1"/>
  <c r="G234" i="1"/>
  <c r="G233" i="1"/>
  <c r="G232" i="1"/>
  <c r="G231" i="1"/>
  <c r="G230" i="1"/>
  <c r="G229" i="1"/>
  <c r="G228" i="1"/>
  <c r="G227" i="1"/>
  <c r="G225" i="1"/>
  <c r="G224" i="1"/>
  <c r="G223" i="1"/>
  <c r="G222" i="1"/>
  <c r="G221" i="1"/>
  <c r="G220" i="1"/>
  <c r="G219" i="1"/>
  <c r="G218" i="1"/>
  <c r="G213" i="1"/>
  <c r="G212" i="1"/>
  <c r="G211" i="1"/>
  <c r="G210" i="1"/>
  <c r="G209" i="1"/>
  <c r="G208" i="1"/>
  <c r="G206" i="1"/>
  <c r="G205" i="1"/>
  <c r="G204" i="1"/>
  <c r="G203" i="1"/>
  <c r="G202" i="1"/>
  <c r="G201" i="1"/>
  <c r="G200" i="1"/>
  <c r="G198" i="1"/>
  <c r="G197" i="1"/>
  <c r="G196" i="1"/>
  <c r="G195" i="1"/>
  <c r="G194" i="1"/>
  <c r="G192" i="1"/>
  <c r="G191" i="1"/>
  <c r="G190" i="1"/>
  <c r="G189" i="1"/>
  <c r="G188" i="1"/>
  <c r="G187" i="1"/>
  <c r="G186" i="1"/>
  <c r="G185" i="1"/>
  <c r="G184" i="1"/>
  <c r="G183" i="1"/>
  <c r="G182" i="1"/>
  <c r="G181" i="1"/>
  <c r="G180" i="1"/>
  <c r="G179" i="1"/>
  <c r="G177" i="1"/>
  <c r="G176" i="1"/>
  <c r="G175" i="1"/>
  <c r="G174" i="1"/>
  <c r="G173" i="1"/>
  <c r="G172" i="1"/>
  <c r="G167" i="1"/>
  <c r="G166" i="1"/>
  <c r="G165" i="1"/>
  <c r="G164" i="1"/>
  <c r="G163" i="1"/>
  <c r="G162" i="1"/>
  <c r="G161" i="1"/>
  <c r="G160" i="1"/>
  <c r="G159" i="1"/>
  <c r="G158" i="1"/>
  <c r="G157" i="1"/>
  <c r="G156" i="1"/>
  <c r="G155" i="1"/>
  <c r="G154" i="1"/>
  <c r="G153" i="1"/>
  <c r="G152" i="1"/>
  <c r="G151" i="1"/>
  <c r="G150" i="1"/>
  <c r="G149" i="1"/>
  <c r="G148" i="1"/>
  <c r="G144" i="1"/>
  <c r="G143" i="1"/>
  <c r="G142" i="1"/>
  <c r="G141" i="1"/>
  <c r="G140" i="1"/>
  <c r="G139" i="1"/>
  <c r="G138" i="1"/>
  <c r="G137" i="1"/>
  <c r="G136" i="1"/>
  <c r="G135" i="1"/>
  <c r="G134" i="1"/>
  <c r="G133" i="1"/>
  <c r="G132" i="1"/>
  <c r="G131" i="1"/>
  <c r="G130" i="1"/>
  <c r="G129" i="1"/>
  <c r="G128" i="1"/>
  <c r="G127" i="1"/>
  <c r="G126" i="1"/>
  <c r="G125" i="1"/>
  <c r="G124" i="1"/>
  <c r="G123" i="1"/>
  <c r="G122" i="1"/>
  <c r="G117" i="1"/>
  <c r="G116" i="1"/>
  <c r="G115" i="1"/>
  <c r="G114" i="1"/>
  <c r="G113" i="1"/>
  <c r="G112" i="1"/>
  <c r="G111" i="1"/>
  <c r="G110" i="1"/>
  <c r="G109" i="1"/>
  <c r="G108" i="1"/>
  <c r="G107" i="1"/>
  <c r="G106" i="1"/>
  <c r="G105" i="1"/>
  <c r="G104" i="1"/>
  <c r="G103" i="1"/>
  <c r="G102" i="1"/>
  <c r="G101" i="1"/>
  <c r="G100" i="1"/>
  <c r="G99" i="1"/>
  <c r="G98" i="1"/>
  <c r="G97" i="1"/>
  <c r="G96" i="1"/>
  <c r="G95" i="1"/>
  <c r="G94" i="1"/>
  <c r="G90" i="1"/>
  <c r="G89" i="1"/>
  <c r="G88" i="1"/>
  <c r="G87" i="1"/>
  <c r="G86" i="1"/>
  <c r="G85" i="1"/>
  <c r="G83" i="1"/>
  <c r="G82" i="1"/>
  <c r="G81" i="1"/>
  <c r="G80" i="1"/>
  <c r="G75" i="1"/>
  <c r="G74" i="1" s="1"/>
  <c r="G73" i="1"/>
  <c r="G72" i="1"/>
  <c r="G71" i="1"/>
  <c r="G70" i="1"/>
  <c r="G69" i="1"/>
  <c r="G68" i="1"/>
  <c r="G67" i="1"/>
  <c r="G66" i="1"/>
  <c r="G65" i="1"/>
  <c r="G64" i="1"/>
  <c r="G63" i="1"/>
  <c r="G62" i="1"/>
  <c r="G59" i="1"/>
  <c r="G58" i="1"/>
  <c r="G57" i="1"/>
  <c r="G56" i="1"/>
  <c r="G55" i="1"/>
  <c r="G54" i="1"/>
  <c r="G52" i="1"/>
  <c r="G51" i="1"/>
  <c r="G50" i="1"/>
  <c r="G49" i="1"/>
  <c r="G48" i="1"/>
  <c r="G46" i="1"/>
  <c r="G45" i="1"/>
  <c r="G44" i="1"/>
  <c r="G43" i="1"/>
  <c r="G40" i="1"/>
  <c r="G39" i="1"/>
  <c r="G38" i="1"/>
  <c r="G37" i="1"/>
  <c r="G36" i="1"/>
  <c r="G34" i="1" s="1"/>
  <c r="G33" i="1"/>
  <c r="G32" i="1"/>
  <c r="G31" i="1"/>
  <c r="G30" i="1"/>
  <c r="G29" i="1"/>
  <c r="G27" i="1"/>
  <c r="G26" i="1"/>
  <c r="G25" i="1"/>
  <c r="G24" i="1"/>
  <c r="G23" i="1"/>
  <c r="G22" i="1"/>
  <c r="G19" i="1"/>
  <c r="G18" i="1"/>
  <c r="G17" i="1"/>
  <c r="G15" i="1"/>
  <c r="G14" i="1"/>
  <c r="G13" i="1"/>
  <c r="G12" i="1"/>
  <c r="G11" i="1"/>
  <c r="G10" i="1"/>
  <c r="G9" i="1"/>
  <c r="G7" i="1"/>
  <c r="G6" i="1"/>
  <c r="G5" i="1"/>
  <c r="G114" i="4"/>
  <c r="G113" i="4"/>
  <c r="G112" i="4"/>
  <c r="G111" i="4"/>
  <c r="G110" i="4"/>
  <c r="G109" i="4"/>
  <c r="G108" i="4"/>
  <c r="G107" i="4"/>
  <c r="G106" i="4"/>
  <c r="G104" i="4"/>
  <c r="G103" i="4"/>
  <c r="G102" i="4"/>
  <c r="G101" i="4"/>
  <c r="G100" i="4"/>
  <c r="G99" i="4"/>
  <c r="G98" i="4"/>
  <c r="G97" i="4"/>
  <c r="G96" i="4"/>
  <c r="G95" i="4"/>
  <c r="G94" i="4"/>
  <c r="G93" i="4"/>
  <c r="G92" i="4"/>
  <c r="G91" i="4"/>
  <c r="G90" i="4"/>
  <c r="G89" i="4"/>
  <c r="G88" i="4"/>
  <c r="G87" i="4"/>
  <c r="G86" i="4"/>
  <c r="G84" i="4"/>
  <c r="G83" i="4"/>
  <c r="G82" i="4"/>
  <c r="G81" i="4"/>
  <c r="G80" i="4"/>
  <c r="G78" i="4"/>
  <c r="G77" i="4"/>
  <c r="G72" i="4"/>
  <c r="G71" i="4"/>
  <c r="G70" i="4"/>
  <c r="G69" i="4"/>
  <c r="G68" i="4"/>
  <c r="G67" i="4"/>
  <c r="G66" i="4"/>
  <c r="G65" i="4"/>
  <c r="G64" i="4"/>
  <c r="G63" i="4"/>
  <c r="G62" i="4"/>
  <c r="G61" i="4"/>
  <c r="G60" i="4"/>
  <c r="G59" i="4"/>
  <c r="G58" i="4"/>
  <c r="G53" i="4"/>
  <c r="G52" i="4"/>
  <c r="G51" i="4"/>
  <c r="G50" i="4"/>
  <c r="G48" i="4"/>
  <c r="G47" i="4"/>
  <c r="G46" i="4"/>
  <c r="G45" i="4"/>
  <c r="G44" i="4"/>
  <c r="G43" i="4"/>
  <c r="G42" i="4"/>
  <c r="G41" i="4"/>
  <c r="G40" i="4"/>
  <c r="G38" i="4"/>
  <c r="G37" i="4"/>
  <c r="G36" i="4"/>
  <c r="G35" i="4"/>
  <c r="G34" i="4"/>
  <c r="G33" i="4"/>
  <c r="G32" i="4"/>
  <c r="G31" i="4"/>
  <c r="G30" i="4"/>
  <c r="G29" i="4"/>
  <c r="G28" i="4"/>
  <c r="G26" i="4"/>
  <c r="G24" i="4"/>
  <c r="G23" i="4"/>
  <c r="G22" i="4"/>
  <c r="G21" i="4"/>
  <c r="G20" i="4"/>
  <c r="G19" i="4"/>
  <c r="G18" i="4"/>
  <c r="G17" i="4"/>
  <c r="G15" i="4"/>
  <c r="G14" i="4"/>
  <c r="G12" i="4"/>
  <c r="G11" i="4"/>
  <c r="G10" i="4"/>
  <c r="G9" i="4"/>
  <c r="G5" i="4"/>
  <c r="C23" i="5"/>
  <c r="C22" i="5"/>
  <c r="E6" i="4"/>
  <c r="G6" i="4" s="1"/>
  <c r="G16" i="1" l="1"/>
  <c r="G119" i="1"/>
  <c r="G41" i="1"/>
  <c r="G25" i="4"/>
  <c r="G76" i="4"/>
  <c r="G4" i="4"/>
  <c r="G8" i="4"/>
  <c r="G73" i="4"/>
  <c r="G13" i="4"/>
  <c r="G49" i="4"/>
  <c r="G79" i="4"/>
  <c r="G61" i="1"/>
  <c r="G60" i="1" s="1"/>
  <c r="G85" i="4"/>
  <c r="G105" i="4"/>
  <c r="G39" i="4"/>
  <c r="G245" i="1"/>
  <c r="G226" i="1"/>
  <c r="G217" i="1"/>
  <c r="G207" i="1"/>
  <c r="G199" i="1"/>
  <c r="G193" i="1"/>
  <c r="G178" i="1"/>
  <c r="G171" i="1"/>
  <c r="G168" i="1"/>
  <c r="G145" i="1"/>
  <c r="G91" i="1"/>
  <c r="G53" i="1"/>
  <c r="G47" i="1"/>
  <c r="G28" i="1"/>
  <c r="G21" i="1"/>
  <c r="G4" i="1"/>
  <c r="G76" i="1" l="1"/>
  <c r="G214" i="1"/>
  <c r="G249" i="1"/>
  <c r="G54" i="4"/>
  <c r="G115" i="4"/>
  <c r="D250" i="1" l="1"/>
  <c r="D23" i="5" s="1"/>
  <c r="D116" i="4"/>
  <c r="D22" i="5" s="1"/>
  <c r="D24" i="5" l="1"/>
  <c r="D25" i="5" s="1"/>
  <c r="D26" i="5" s="1"/>
</calcChain>
</file>

<file path=xl/sharedStrings.xml><?xml version="1.0" encoding="utf-8"?>
<sst xmlns="http://schemas.openxmlformats.org/spreadsheetml/2006/main" count="1020" uniqueCount="621">
  <si>
    <t>Lp.</t>
  </si>
  <si>
    <t>Podstawa</t>
  </si>
  <si>
    <t>Opis</t>
  </si>
  <si>
    <t>Obmiar</t>
  </si>
  <si>
    <t xml:space="preserve"> analiza indywidualna</t>
  </si>
  <si>
    <t>Wyniesienie mebli i prace zabezpieczające (przegrody oddzielające, zabezpieczenie podłóg itp.)</t>
  </si>
  <si>
    <t>kpl</t>
  </si>
  <si>
    <t>KNR 4-01 0354-05</t>
  </si>
  <si>
    <t>Wykucie z muru okien</t>
  </si>
  <si>
    <t>m2</t>
  </si>
  <si>
    <t>Wykucie z muru drzwi</t>
  </si>
  <si>
    <t>KNR 4-01 0329-03</t>
  </si>
  <si>
    <t>Wykucie otworów drzwiowych i okiennych w ścianach z cegły o grubości ponad 1/2 cegły na zaprawie wapiennej lub cementowo-wapiennej</t>
  </si>
  <si>
    <t>m3</t>
  </si>
  <si>
    <t>KNNR 3 0801-07</t>
  </si>
  <si>
    <t>Zerwanie posadzek z tworzyw sztucznych</t>
  </si>
  <si>
    <t>KNR-W 4-01 0819-05 analogia</t>
  </si>
  <si>
    <t>Rozebranie warstwy wyrównawczej z desek (płyt osb)</t>
  </si>
  <si>
    <t>KNNR 3 0801-04</t>
  </si>
  <si>
    <t>Rozebranie posadzek z płytek na zaprawie cementowej</t>
  </si>
  <si>
    <t>KNNR 3 0801-03</t>
  </si>
  <si>
    <t>Zerwanie posadzek cementowych i lastrykowych wraz z cokolikami</t>
  </si>
  <si>
    <t>KNR 4-01 0354-08</t>
  </si>
  <si>
    <t>KNR 4-01 0914-06</t>
  </si>
  <si>
    <t>m</t>
  </si>
  <si>
    <t>Opłata za utylizację gruzu</t>
  </si>
  <si>
    <t>KNR K-02 0105-06</t>
  </si>
  <si>
    <t>Ścianki działowe i zamurowania otworów z bloczków SILKA M12 o wysokości do 4,5m na zaprawie cienkospoinowej (klejowej)</t>
  </si>
  <si>
    <t>KNR 2-02 2003-08</t>
  </si>
  <si>
    <t>Ścianki działowe GR 100-02 z płyt gipsowo-kartonowych na rusztach metalowych pojedynczych z pokryciem jednostronnym, dwuwarstwowo - urządzenia toalety zabudowa</t>
  </si>
  <si>
    <t>KNR 2-02 0613-06</t>
  </si>
  <si>
    <t>Izolacje cieplne i przeciwdźwiękowe pionowe z płyt z wełny mineralnej układanych na sucho</t>
  </si>
  <si>
    <t>KNR 4-01 0313-02</t>
  </si>
  <si>
    <t>Przesklepienia otworów w ścianach z cegieł z wykuciem bruzd dla belek</t>
  </si>
  <si>
    <t>KNR 4-01 0313-04</t>
  </si>
  <si>
    <t>Dostarczenie i obsadzenie belek stalowych - C100</t>
  </si>
  <si>
    <t>KNR 4-03 1017-11</t>
  </si>
  <si>
    <t>Mechaniczne wiercenie otworów o średnicy do 10mm i głębokości do 10mm w metalu</t>
  </si>
  <si>
    <t>otworów</t>
  </si>
  <si>
    <t>KNR 4-06 0112-01</t>
  </si>
  <si>
    <t>Skręcanie połączeń śrubami o średnicy do 20mm na wysokości do 22m do 10szt na jednym stanowisku</t>
  </si>
  <si>
    <t>szt</t>
  </si>
  <si>
    <t>KNR 4-01 0313-06</t>
  </si>
  <si>
    <t>Obmurowanie końców belek stalowych (jako oddzielna robota)</t>
  </si>
  <si>
    <t>koniec</t>
  </si>
  <si>
    <t>KNR 4-01 0703-03</t>
  </si>
  <si>
    <t>Umocowanie siatki tynkarskiej Rabitza na stopkach belek, bez względu na rodzaj belki - stalowe, prefabrykowane</t>
  </si>
  <si>
    <t>KNR 2-02 1118-08</t>
  </si>
  <si>
    <t>Posadzki z płytek o wymiarach 30x30cm układanych na klej metodą zwykłą</t>
  </si>
  <si>
    <t>KNR 2-02 1112-09</t>
  </si>
  <si>
    <t>Zgrzewanie wykładzin rulonowych</t>
  </si>
  <si>
    <t>KNR 2-02 2008-02</t>
  </si>
  <si>
    <t>Tynki jednowarstwowe wewnętrzne ścian o podłożu betonowym z gipsu tynkarskiego Nidalit wykonywane mechanicznie grubości 10mm</t>
  </si>
  <si>
    <t>KNR 2-02 2008-08</t>
  </si>
  <si>
    <t>Tynki jednowarstwowe wewnętrzne ścian z gipsu tynkarskiego Nidalit wykonywane mechanicznie grubości 10mm - dodatek za pogrubienie tynków o 5mm</t>
  </si>
  <si>
    <t>KNR-W 2-02 2011-02</t>
  </si>
  <si>
    <t>Tynki (gładzie) jednowarstwowe wewnętrzne grubości 3mm z gipsu szpachlowego wykonywane ręcznie na ścianach na podłożu z tynku</t>
  </si>
  <si>
    <t>KNR 2-02 1505-03</t>
  </si>
  <si>
    <t>KNR-W 2-02 2005-03</t>
  </si>
  <si>
    <t>Okładziny stropów płytami gipsowo-kartonowymi na ruszcie metalowym podwójnym podwieszonym z kształtowników CD i Ud</t>
  </si>
  <si>
    <t>KNR-W 2-02 2005-04</t>
  </si>
  <si>
    <t>Okładziny stropów płytami gipsowo-kartonowymi na ruszcie metalowym z kształtowników CD i Ud - dodatek za drugą warstwę płyt gipsowo-kartonowych</t>
  </si>
  <si>
    <t>KNR-W 2-02 2011-04</t>
  </si>
  <si>
    <t>Tynki (gładzie) jednowarstwowe wewnętrzne grubości 3mm z gipsu szpachlowego wykonywane ręcznie na stropach na podłożu z tynku</t>
  </si>
  <si>
    <t>Dwukrotne malowanie farbami lateksowymi wewnętrznych podłoży gipsowych z gruntowaniem</t>
  </si>
  <si>
    <t>KNR 0-19 1023-06</t>
  </si>
  <si>
    <t>Montaż okien rozwieranych i uchylno-rozwieranych jednodzielnych; poz. 2.4.4 STWiOR</t>
  </si>
  <si>
    <t>KNR 0-19 1023-05 analogia</t>
  </si>
  <si>
    <t>KNR 0-19 1023-06 analogia</t>
  </si>
  <si>
    <t>Montaż okna podawczego z odzysku M=0</t>
  </si>
  <si>
    <t>Dostawa i montaż podokienników wewnętrznych z MDF laminowanego gr. 2,5 cm lub konglomeratu</t>
  </si>
  <si>
    <t>Dostawa i montaż rolet wewnętrznych (materiałowe plisy okienne)</t>
  </si>
  <si>
    <t>Dostawa i montaż rolet wewnętrznych antywłamaniowych: w oknie O5 (kancelaria tajna) oraz O6 (archiwum) w klasie RC2 wg PN-EN 1627:2011</t>
  </si>
  <si>
    <t>KNR 2-02 1102-02 analogia</t>
  </si>
  <si>
    <t>Warstwy wyrównawcze z zaprawy cementowej grubości 20mm pod posadzki zatarte na gładko</t>
  </si>
  <si>
    <t>KNR 2-02 1102-03 analogia</t>
  </si>
  <si>
    <t>Warstwy wyrównawcze pod posadzki - dodatek lub potrącenie za zmianę grubości o 10mm Krotność = 5</t>
  </si>
  <si>
    <t>KNR 2-02 0607-01</t>
  </si>
  <si>
    <t>Izolacja pozioma -paroizolacja</t>
  </si>
  <si>
    <t>KNR 2-02 0609-01</t>
  </si>
  <si>
    <t>Izolacje poziome na wierzchu konstrukcji z płyt styropianowych gr. 18 cm na lepiku</t>
  </si>
  <si>
    <t>Izolacje poziome na wierzchu konstrukcji z płyt styropianowych na lepiku - kliny styropianowe</t>
  </si>
  <si>
    <t>KNR-W 2-02 0504-02</t>
  </si>
  <si>
    <t>Pokrycie dachów papą termozgrzewalną dwuwarstwowe</t>
  </si>
  <si>
    <t>Pokrycie dachów papą termozgrzewalną dwuwarstwowe - wywinięcie na attykę</t>
  </si>
  <si>
    <t>KNR 2-02 0509-04</t>
  </si>
  <si>
    <t>KNR 2-02 0511-03</t>
  </si>
  <si>
    <t>KNR 2-02 0507-01</t>
  </si>
  <si>
    <t>KNR-W 2-02 1609-01</t>
  </si>
  <si>
    <t>Rusztowania ramowe zewnętrzne RR-1/30 przyścienne o wysokości do 10m</t>
  </si>
  <si>
    <t>KNR 0-23 2612-01</t>
  </si>
  <si>
    <t>Ocieplenie ścian budynków w systemie przez przyklejenie płyt styropianowych gr.15cm</t>
  </si>
  <si>
    <t>Ocieplenie ścian budynków w systemie przez przyklejenie płyt styropianowych gr.16cm</t>
  </si>
  <si>
    <t>KNR 0-23 2612-08</t>
  </si>
  <si>
    <t>Ochrona narożników wypukłych kątownikiem metalowym przy ociepleniu ścian budynków płytami styropianowymi w systemie</t>
  </si>
  <si>
    <t>KNR 0-23 2612-04</t>
  </si>
  <si>
    <t>Ocieplenie ścian budynków z cegły w systemie  płytami styropianowymi przymocowanymi za pomocą dybli plastikowych</t>
  </si>
  <si>
    <t>KNR 0-23 2612-06</t>
  </si>
  <si>
    <t>Przyklejenie warstwy siatki na ścianach przy ociepleniu ścian budynków płytami styropianowymi w systemie</t>
  </si>
  <si>
    <t>KNR 0-23 2612-07</t>
  </si>
  <si>
    <t>Przyklejenie warstwy siatki na ościeżach przy ociepleniu ścian budynków płytami styropianowymi w systemie</t>
  </si>
  <si>
    <t>KNR 0-23 0931-01</t>
  </si>
  <si>
    <t>Nałożenie na podłoże podkładowej masy tynkarskiej</t>
  </si>
  <si>
    <t>KNR 0-23 0931-02</t>
  </si>
  <si>
    <t>Wykonanie cienkowarstwowej wyprawy z tynku mineralnego  o grubości 2mm na ścianach płaskich i powierzchniach poziomych</t>
  </si>
  <si>
    <t>KNR 0-23 0931-03</t>
  </si>
  <si>
    <t>Wykonanie cienkowarstwowej wyprawy z tynku mineralnego  o grubości 2mm na ościeżach o szerokości do 15cm</t>
  </si>
  <si>
    <t>KNR 0-28 2628-01</t>
  </si>
  <si>
    <t>Wykonanie boni w styropianie przy ociepleniu ścian budynków metodą "lekką"</t>
  </si>
  <si>
    <t>mb</t>
  </si>
  <si>
    <t>Dostawa i montaż podokienników zewnętrznych</t>
  </si>
  <si>
    <t>KNR 2-31 0805-01</t>
  </si>
  <si>
    <t>Ręczne rozebranie nawierzchni z kostki kamiennej nieregularnej o wys. 8 cm na podsypce piaskowej</t>
  </si>
  <si>
    <t>KNR 4-01 0104-01</t>
  </si>
  <si>
    <t>Wykopy o ścianach pionowych przy odkrywaniu odcinkami istniejących fundamentów o głębok.do 1.5 m w gr.kat. I-II</t>
  </si>
  <si>
    <t>KNR 4-01 0105-01</t>
  </si>
  <si>
    <t>Zasypanie wykopów ziemią z ukopów z przerzutem ziemi na odległość do 3 m i ubiciem warstwami co 15 cm w gr.kat. I-II</t>
  </si>
  <si>
    <t>NNRNKB 231 0511-03 analogia</t>
  </si>
  <si>
    <t>Odtworzenie nawierzchni (z materiałów z rozbiórki)</t>
  </si>
  <si>
    <t>KNR 9-15 0102-02</t>
  </si>
  <si>
    <t>Jednokrotne gruntowanie powierzchni pionowych murowanych powłoką z preparatu Siplast Primer Szybki Grunt SBS</t>
  </si>
  <si>
    <t>KNR 9-15 0201-03</t>
  </si>
  <si>
    <t>Izolowanie powierzchni pionowych murowanych masą bitumiczną Siplast Fundament Szybka Izolacja SBS - pierwsza warstwa</t>
  </si>
  <si>
    <t>KNR 9-15 0201-04</t>
  </si>
  <si>
    <t>Izolowanie powierzchni pionowych murowanych masą bitumiczną Siplast Fundament Szybka Izolacja SBS - druga warstwa</t>
  </si>
  <si>
    <t>KNR 2-02 0609-08</t>
  </si>
  <si>
    <t>Izolacje pionowe z płyt styropianowych gr.12cm XPS</t>
  </si>
  <si>
    <t>KNNR-W 3 0207-01</t>
  </si>
  <si>
    <t>Izolacje pionowe ścian fundamentowych z folii kubełkowej bez gruntowania powierzchni</t>
  </si>
  <si>
    <t>Dostawa i montaż nawiewników okiennych</t>
  </si>
  <si>
    <t>Dostawa i montaz nawiewników ściennych</t>
  </si>
  <si>
    <t>Dostawa i montaż nasad kominowych niskociśnieniowych osadzonych na skrzynce zbiorczej</t>
  </si>
  <si>
    <t>Dostawa i montaż wentylatorów dachowych osadzonych na systemowej podstawie tłumiącej</t>
  </si>
  <si>
    <t>KNR 4-04 0102-08 analogia</t>
  </si>
  <si>
    <t>Rozebranie muru ogrodzeniowego</t>
  </si>
  <si>
    <t>KNR 2-31 0807-01 analogia</t>
  </si>
  <si>
    <t>Rozebranie nawierzchni z kostki betonowej 14x12 cm lub żużlowej 14x14 cm na podsypce piaskowej z wyp.spoin piaskiem</t>
  </si>
  <si>
    <t>KNR 4-04 1101-02</t>
  </si>
  <si>
    <t>KNR 4-01 0102-01</t>
  </si>
  <si>
    <t>Wykopy wąskoprzestrzenne,nieumocnione o szer.dna do 1.5 m i głębok.do 1.5 m w gr.kat. I-II</t>
  </si>
  <si>
    <t>KNR 2-02 0202-01</t>
  </si>
  <si>
    <t>Ławy fundamentowe prostokątne żelbetowe, szer.do 0.6m</t>
  </si>
  <si>
    <t>KNR 2-02 0290-02</t>
  </si>
  <si>
    <t>Przygotowanie i montaż zbrojenia elem.budynków i budowli - pręty żebrowane</t>
  </si>
  <si>
    <t>t</t>
  </si>
  <si>
    <t>KNR 2-02 0602-01</t>
  </si>
  <si>
    <t>Izolacje przeciwwilgoc.powłokowe bitumiczne poziome - wyk.na zimno z emulsji asfalt.- pierwsza warstwa</t>
  </si>
  <si>
    <t>KNR 2-01 0320-01</t>
  </si>
  <si>
    <t>Zasypywanie wykopów liniowych o ścianach pionowych głębokości do 1.5 m kat.gr.I-II</t>
  </si>
  <si>
    <t>Murek z cegły klinkierowej wraz z wlewką betonową zbrojoną wkładką z prętów fi 6; zwieńczenie cegła klinkierową z wyoblonym narożnikiem</t>
  </si>
  <si>
    <t>Dostawa i montaż segmentów ogrodzeniowych o wymiarach 200x125 cm na konstrukcji nośnej ze słupków L=200 cm w rozstawie osiowym co 206 cm wraz z furtką</t>
  </si>
  <si>
    <t>KNR 2-21 0408-02 analogia</t>
  </si>
  <si>
    <t>Wykonanie trawników</t>
  </si>
  <si>
    <t>KNR 0-11 0316-01 analogia</t>
  </si>
  <si>
    <t>Nawierzchnie z kostki betonowej "POLBRUK" grubości 80 mm typu 10 na podsypce piaskowej grubości 50 mm z wypełnieniem spoin piaskiem; odtworzenie nawierzchni parkingu przy ogrodzeniu; kostka z odzysku</t>
  </si>
  <si>
    <t>Dostawa i montaż siłowników sterowanych elektrycznie wraz z podłączeniem elektrycznym oraz wyposażeniem, zgodnie z OPZ (w bramie wjazdowej)</t>
  </si>
  <si>
    <t>Cena jedn.</t>
  </si>
  <si>
    <t>Wartość</t>
  </si>
  <si>
    <t>Poz. 2.4.5 STWiOR</t>
  </si>
  <si>
    <t xml:space="preserve">Dostawa i montaż systemowych daszków w wejściu do budynku </t>
  </si>
  <si>
    <t>Poz. 2.4.23 STWiOR</t>
  </si>
  <si>
    <t>Dostawa i montaż pochwytów na klatce schodowej</t>
  </si>
  <si>
    <t>Poz. 2.4.10 STWiOR</t>
  </si>
  <si>
    <t>Dostawa i montaż listew odbojowych</t>
  </si>
  <si>
    <t>analiza indywidualna</t>
  </si>
  <si>
    <t>Roboty budowlane</t>
  </si>
  <si>
    <t xml:space="preserve"> kalk. własna</t>
  </si>
  <si>
    <t>Demontaż istniejącej instalacji co</t>
  </si>
  <si>
    <t>kpl.</t>
  </si>
  <si>
    <t>KNR-W 2-15 0411-01</t>
  </si>
  <si>
    <t>Zawór odcinający prosty DN15</t>
  </si>
  <si>
    <t>szt.</t>
  </si>
  <si>
    <t>Zawór równoważący gwintowany np. typ STAD DN15, z odw. (52 151-214) prod. IMI TA lub równoważne</t>
  </si>
  <si>
    <t>KNR-W 2-15 0418-03</t>
  </si>
  <si>
    <t>KNR-W 2-15 0418-07</t>
  </si>
  <si>
    <t>KNR-W 2-15 0112-01</t>
  </si>
  <si>
    <t>Rury wielowarstwowe np. TECElogo Pe-Xc 16 x 2,0 lub równoważne</t>
  </si>
  <si>
    <t>Rury wielowarstwowe np. TECElogo Pe-Xc 20 x2,25 lub równoważne</t>
  </si>
  <si>
    <t>KNR-W 2-15 0112-02</t>
  </si>
  <si>
    <t>Rury wielowarstwowe np. TECElogo Pe-Xc 25 x2,5 lub równoważne</t>
  </si>
  <si>
    <t>KNR-W 2-15 0112-03</t>
  </si>
  <si>
    <t>Rury wielowarstwowe np. TECElogo Pe-Xc 32 x3,0 lub równoważne</t>
  </si>
  <si>
    <t>KNR 0-34 0101-10</t>
  </si>
  <si>
    <t>Izolacja jednowarstwowa grubości 20mm rurociągów o średnicy wewnętrznej 18mm otulinami Thermaflex PUR lub równoważny</t>
  </si>
  <si>
    <t>Izolacja jednowarstwowa grubości 20mm rurociągów o średnicy wewnętrznej 22mm otulinami Thermaflex PUR lub równoważny</t>
  </si>
  <si>
    <t>KNR 0-34 0101-11</t>
  </si>
  <si>
    <t>Izolacja jednowarstwowa grubości 20mm rurociągów o średnicy wewnętrznej 25mm otulinami Thermaflex PUR lub równoważny</t>
  </si>
  <si>
    <t>KNR 0-34 0101-19</t>
  </si>
  <si>
    <t>Izolacja jednowarstwowa grubości 30mm rurociągów o średnicy wewnętrznej 35mm otulinami Thermaflex PUR lub równoważny</t>
  </si>
  <si>
    <t>KNR-W 2-15 0128-02</t>
  </si>
  <si>
    <t>KNR-W 2-15 0406-02</t>
  </si>
  <si>
    <t>Próby szczelności instalacji c.o. i c.t. z rur stalowych i miedzianych w budynkach niemieszkalnych</t>
  </si>
  <si>
    <t>KNR-W 2-15 0128-02 analogia</t>
  </si>
  <si>
    <t>Napełnienie instalacji centralnego ogrzewania i ciepła technologicznego wodą</t>
  </si>
  <si>
    <t>KNR-W 2-15 0436-01</t>
  </si>
  <si>
    <t>Próby z dokonaniem regulacji instalacji centralnego ogrzewania i ciepła technologicznego (na gorąco)</t>
  </si>
  <si>
    <t>urz.</t>
  </si>
  <si>
    <t>KNR 7-28 0209-10</t>
  </si>
  <si>
    <t>Wykucie bruzd o przekroju do 100 cm2 w podłożu betonowym</t>
  </si>
  <si>
    <t>Przejścia przez przegrody budowlane dla instalacji co</t>
  </si>
  <si>
    <t>Demontaż istniejącej instalacji wody</t>
  </si>
  <si>
    <t>KNR-W 2-15 0106-01</t>
  </si>
  <si>
    <t>Rurociągi stalowe ocynkowane o śr. nominalnej 15 mm o połączeniach gwintowanych, na ścianach w budynkach niemieszkalnych</t>
  </si>
  <si>
    <t>KNR-W 2-15 0106-02</t>
  </si>
  <si>
    <t>Rurociągi stalowe ocynkowane o śr. nominalnej 20 mm o połączeniach gwintowanych, na ścianach w budynkach niemieszkalnych</t>
  </si>
  <si>
    <t>KNR-W 2-15 0106-03</t>
  </si>
  <si>
    <t>Rurociągi stalowe ocynkowane o śr. nominalnej 25 mm o połączeniach gwintowanych, na ścianach w budynkach niemieszkalnych</t>
  </si>
  <si>
    <t>Izolacja rury o średnicy wewn. 15 mm otuliną z pianki kauczukowej grub. 20 mm</t>
  </si>
  <si>
    <t>Izolacja rury o średnicy wewn. 20 mm otuliną z pianki kauczukowej grub. 20 mm</t>
  </si>
  <si>
    <t>Izolacja rury o średnicy wewn. 25 mm otuliną z pianki kauczukowej grub. 30 mm</t>
  </si>
  <si>
    <t>KNNR 4 0140-03</t>
  </si>
  <si>
    <t>Wodomierze skrzydełkowe domowe o śr. nominalnej 25 mm</t>
  </si>
  <si>
    <t>KNNR 4 0506-01</t>
  </si>
  <si>
    <t>Pojemnościowy podgrzewacz c.w.u., np. producent: NIBE-BIAWAR Sp. z o.o., typ: OW-E10, lub równoważne</t>
  </si>
  <si>
    <t>KNR-W 2-15 0132-03</t>
  </si>
  <si>
    <t>Zawory odcinające proste o średnicy nominalnej 25mm</t>
  </si>
  <si>
    <t>KNR-W 2-15 0137-02</t>
  </si>
  <si>
    <t>KNNR 4 0115-01</t>
  </si>
  <si>
    <t>Dodatek za podejście dopływowe stalowe do zaworu, baterii</t>
  </si>
  <si>
    <t xml:space="preserve"> wycena indywidualna</t>
  </si>
  <si>
    <t>Pomiar ciśnienia i wydajności na przyłaczu wody</t>
  </si>
  <si>
    <t>Włączenie do istniejącej doziemnej instalacji wodociągowej</t>
  </si>
  <si>
    <t>Przejścia przez przegrody budowlane dla instalacji wody</t>
  </si>
  <si>
    <t>KNR 2-01 0317-0101</t>
  </si>
  <si>
    <t>Wykopy liniowe o ścianach pionowych pod fundamenty, rurociągi, kolektory w gruntach suchych kat.I-II z wydobyciem urobku łopatą lub wyciągiem ręcznym; głębokość do 1.5 m, szerokość 0.8-1.5 m</t>
  </si>
  <si>
    <t>KNR 2-18 0501-02</t>
  </si>
  <si>
    <t>Kanały rurowe - podłoża z materiałów sypkich o grub.15 cm (podsypka + obsybka)</t>
  </si>
  <si>
    <t>KNR 2-01 0320-0101</t>
  </si>
  <si>
    <t>Zasypywanie wykopów liniowych o ścianach pionowych w gruntach kat.I-II; głębokość do 1.5 m, szerokość 0.8-1.5 m</t>
  </si>
  <si>
    <t>KNR 2-01 0236-01</t>
  </si>
  <si>
    <t>Zagęszczenie nasypów ubijakami mechanicznymi; grunty sypkie kat. I-III</t>
  </si>
  <si>
    <t>KNR 7-28 0209-02</t>
  </si>
  <si>
    <t>Wykucie bruzd poziomych o przekroju do 200 cm2 w ścianach murowanych</t>
  </si>
  <si>
    <t>KNR-W 2-15 0208-01</t>
  </si>
  <si>
    <t>Rurociągi z PVC-U kanalizacyjne o śr. 40 mm na ścianach w budynkach niemieszkalnych o połączeniach wciskowych</t>
  </si>
  <si>
    <t>KNR-W 2-15 0208-02</t>
  </si>
  <si>
    <t>Rurociągi z PVC-U kanalizacyjne o śr. 75 mm na ścianach w budynkach niemieszkalnych o połączeniach wciskowych</t>
  </si>
  <si>
    <t>KNR-W 2-15 0208-03</t>
  </si>
  <si>
    <t>Rurociągi z PVC-U kanalizacyjne o śr. 110 mm na ścianach w budynkach niemieszkalnych o połączeniach wciskowych</t>
  </si>
  <si>
    <t>KNR-W 2-15 0222-02</t>
  </si>
  <si>
    <t>Czyszczaki kanalizacyjne z PVC o śr. 110 mm o połączeniach wciskowych</t>
  </si>
  <si>
    <t>KNR-W 2-15 0213-05</t>
  </si>
  <si>
    <t>Wywiewka z PCV o śr. 110 mm</t>
  </si>
  <si>
    <t>KNR-W 2-15 0233-05</t>
  </si>
  <si>
    <t>KNR-W 2-15 0233-02</t>
  </si>
  <si>
    <t>KNR-W 2-15 0230-01</t>
  </si>
  <si>
    <t>KNNR 4 0229-04</t>
  </si>
  <si>
    <t>KNNR 4 0216-02</t>
  </si>
  <si>
    <t>Wpusty podłogowe ze stali nierdzewnej fi 75 z syfonem i kołnierzem uszczelniającym</t>
  </si>
  <si>
    <t>KNR 2-18 0804-01</t>
  </si>
  <si>
    <t>Próba szczelności kanałów rurowych o śr.nominalnej 150 mm</t>
  </si>
  <si>
    <t>KNR-W 2-15 0211-03</t>
  </si>
  <si>
    <t>Dodatki za wykonanie podejść odpływowych z PVC o śr. 110 mm o połączeniach wciskowych</t>
  </si>
  <si>
    <t>podej.</t>
  </si>
  <si>
    <t>Włączenie projektowanej instalacji k.s. do istniejącej instalacji k.s.</t>
  </si>
  <si>
    <t>KNR 2-15 0214-02</t>
  </si>
  <si>
    <t>Montaż syfonu z PCW do zlewozmywaków 1-komorowych</t>
  </si>
  <si>
    <t>Montaż syfonu z PCW do muszli</t>
  </si>
  <si>
    <t>KNR 2-15 0209-01 analogia</t>
  </si>
  <si>
    <t>Zawór napowietrzający</t>
  </si>
  <si>
    <t>KNR 4-01 0339-03</t>
  </si>
  <si>
    <t>Wykucie bruzd o głębokości i szerokości 1/2x1/2 cegieł w ścianach na zaprawie cementowo-wapiennej</t>
  </si>
  <si>
    <t>Przejścia przez przegrody budowlane dla instalacji kanalizacji</t>
  </si>
  <si>
    <t>Instalacja wody</t>
  </si>
  <si>
    <t>Klimatyzacja</t>
  </si>
  <si>
    <t>Dostawa układu VRF produkcji Fujitsu lub równoważne</t>
  </si>
  <si>
    <t>KNR 7-24 0153-03</t>
  </si>
  <si>
    <t>Montaż jednostki zewnętrznej</t>
  </si>
  <si>
    <t>KNR-W 2-15 0432-01 analogia</t>
  </si>
  <si>
    <t>Montaż klimatyzatorów kasetonowych</t>
  </si>
  <si>
    <t>KNR-W 2-15 0405-01</t>
  </si>
  <si>
    <t>Rurociągi w instalacjach c.o. miedziane o śr. zewnętrznej 6 mm o połączeniach lutowanych na ścianach w budynkach</t>
  </si>
  <si>
    <t>Rurociągi w instalacjach c.o. miedziane o śr. zewnętrznej 10 mm o połączeniach lutowanych na ścianach w budynkach</t>
  </si>
  <si>
    <t>KNR-W 2-15 0405-02</t>
  </si>
  <si>
    <t>Rurociągi w instalacjach c.o. miedziane o śr. zewnętrznej 12 mm o połączeniach lutowanych na ścianach w budynkach</t>
  </si>
  <si>
    <t>KNR-W 2-15 0405-03</t>
  </si>
  <si>
    <t>Rurociągi w instalacjach c.o. miedziane o śr. zewnętrznej 15 mm o połączeniach lutowanych na ścianach w budynkach</t>
  </si>
  <si>
    <t>KNR-W 2-15 0405-05</t>
  </si>
  <si>
    <t>Rurociągi w instalacjach c.o. miedziane o śr. zewnętrznej 22 mm o połączeniach lutowanych na ścianach w budynkach</t>
  </si>
  <si>
    <t>KNR 0-34 0104-12</t>
  </si>
  <si>
    <t>Izolacja rurociągów śr.10 mm otulinami np. Armaflex gr.25 mm, lub równoważne</t>
  </si>
  <si>
    <t>Izolacja rurociągów śr.22 mm otulinami np. Armaflex gr.25 mm, lub równoważne</t>
  </si>
  <si>
    <t>KNR-W 2-15 0110-03</t>
  </si>
  <si>
    <t>Rurociągi z PVCo śr. zewnętrznej 32 mm łączone metodą klejenia, na ścianach w budynkach niemieszkalnych</t>
  </si>
  <si>
    <t>KNR-W 4-02 0211-04</t>
  </si>
  <si>
    <t>Wstawienie trójnika z PVC o śr. 50 mm z uszczelnieniem uszczelkami gumowymi</t>
  </si>
  <si>
    <t>KNR 2-16 0603-04</t>
  </si>
  <si>
    <t>Płaszcze ochronne z blachy ocynkowanej o grubości 0.75 mm</t>
  </si>
  <si>
    <t>KNNR 5 0206-04</t>
  </si>
  <si>
    <t>Przewody kabelkowe o łącznym przekroju żył do 7.5 mm2 układane n.t. na podłożu innym niż betonowe</t>
  </si>
  <si>
    <t>KNR 7-08 0801-01</t>
  </si>
  <si>
    <t>Sterowniki - montaż</t>
  </si>
  <si>
    <t>KNR 7-24 0513-09</t>
  </si>
  <si>
    <t>Przedmuchanie azotem urządzeń i instalacji chłodniczych freonowych o wydajności 20.0 tys.kcal/h</t>
  </si>
  <si>
    <t>KNR 7-24 0514-09</t>
  </si>
  <si>
    <t>Próba szczelności urządzeń i instalacji obiegu freonu itp. o wydajności 20.0 tys.kcal/h</t>
  </si>
  <si>
    <t>KNR 7-24 0515-09</t>
  </si>
  <si>
    <t>Napełnienie urządzeń i instalacji obiegu freonu i podobnych czynników czynnikiem chłodniczym - wydajność 20.0 tys.kcal/h</t>
  </si>
  <si>
    <t>Czynnik chłodniczy R410A - DOSTAWA</t>
  </si>
  <si>
    <t>kg</t>
  </si>
  <si>
    <t>KNR 7-24 0516-09</t>
  </si>
  <si>
    <t>Uruchomienie i uzyskanie niskich temperatur - wydajność 20.0 tys.kcal/h</t>
  </si>
  <si>
    <t>KNR 4-01 0330-02</t>
  </si>
  <si>
    <t>Wykucie wnęk o głębok.do 1/2 ceg. w ścianach z cegieł na zaprawie wapiennej dla TM</t>
  </si>
  <si>
    <t>KNR 5-14 0101-04</t>
  </si>
  <si>
    <t>Montaż  rozdzielnica TB-1  rys  E.07</t>
  </si>
  <si>
    <t>KNR 5-14 0101-04 analogia</t>
  </si>
  <si>
    <t>Rozbudowa   rozdzielnica  TB rys. E-8</t>
  </si>
  <si>
    <t>KNNR 9 0202-07</t>
  </si>
  <si>
    <t>Demontaż skrzynek i rozdzielnic</t>
  </si>
  <si>
    <t>KNR 4-03 1001-13</t>
  </si>
  <si>
    <t>Ręczne wykucie bruzd dla rur: RIP16,RIS16,RL22 o śr.do 47 mm w cegle</t>
  </si>
  <si>
    <t>KNR 5-08 0107-02</t>
  </si>
  <si>
    <t>Rury winidurowe o śr. do 28 mm układane p.t. w podłożu różnym od betonowego w gotowych bruzdach, bez zaprawiania bruzd</t>
  </si>
  <si>
    <t>KNR 4-03 1012-02</t>
  </si>
  <si>
    <t>Zaprawianie bruzd o szer. do 50 mm</t>
  </si>
  <si>
    <t>KNR 4-03 1014-01</t>
  </si>
  <si>
    <t>Ręczne przygotowanie zaprawy cementowo-wapiennej</t>
  </si>
  <si>
    <t>KNNR 5 0203-03</t>
  </si>
  <si>
    <t>Przewody kabelkowe o łącznym przekroju żył do 30 mm2 wciągane do rur  Przewód YDY-450/750 V 5x6mm2</t>
  </si>
  <si>
    <t>KNNR 5 0203-02</t>
  </si>
  <si>
    <t>Przewody kabelkowe o łącznym przekroju żył do 12.5 mm2 wciągane do rur  Przewód YDY-450/750 V 5x2,5mm2</t>
  </si>
  <si>
    <t>KNNR 5 1209-1102</t>
  </si>
  <si>
    <t>Przebijanie otworów śr. 40 mm o długości do 30 cm w ścianach lub stropach z betonu</t>
  </si>
  <si>
    <t>otw.</t>
  </si>
  <si>
    <t>montaż uszczelnień ogniowych</t>
  </si>
  <si>
    <t>KNNR 5 0110-04</t>
  </si>
  <si>
    <t>Listwy elektroinstalacyjne z PCW (naścienne, przypodłogowe i ścienne) przykręcane do cegły</t>
  </si>
  <si>
    <t>KNNR 9 0501-02</t>
  </si>
  <si>
    <t>Wymiana opraw oświetleniowych świetlówkowych  oprawy świetlówkowe  X-LINE LED 3900 LM</t>
  </si>
  <si>
    <t>KNR 5-08 0502-05</t>
  </si>
  <si>
    <t>Przygotowanie podłoża pod oprawy oświetleniowe przykręcane na cegle mocowane na kołkach kotwiących (il.mocowań 2)</t>
  </si>
  <si>
    <t>KNR 5-08 0504-07</t>
  </si>
  <si>
    <t>Montaż z podłączeniem na gotowym podłożu opraw oświetleniowych   oprawy świetlówkowe  X-LINE LED 3900 LM (4)</t>
  </si>
  <si>
    <t>Montaż z podłączeniem na gotowym podłożu opraw oświetleniowych   oprawy świetlówkowe  X-LINE LED 6600LM (5)</t>
  </si>
  <si>
    <t>Montaż z podłączeniem na gotowym podłożu opraw oświetleniowych   oprawy świetlówkowe  X-LINE LED 4400 LM (6)</t>
  </si>
  <si>
    <t>Montaż z podłączeniem na gotowym podłożu opraw oświetleniowych   oprawy świetlówkowe  X-LINE LED 6500 LM (7)</t>
  </si>
  <si>
    <t>Montaż z podłączeniem na gotowym podłożu opraw oświetleniowych   oprawy  Rubin LOOK LED 3300 LM (3)</t>
  </si>
  <si>
    <t>Montaż z podłączeniem na gotowym podłożu opraw oświetleniowych   oprawy  ESSENCE LED 2600LM PLX  (2)</t>
  </si>
  <si>
    <t>Montaż z podłączeniem na gotowym podłożu opraw oświetleniowych    oprawy  awaryjna RUTA 3W  ( Aw1)</t>
  </si>
  <si>
    <t>Montaż z podłączeniem na gotowym podłożu opraw oświetleniowych  oprawy  awaryjne SK8 na jasno  (EW1)</t>
  </si>
  <si>
    <t>Montaż z podłączeniem na gotowym podłożu opraw oświetleniowych  oprawy  awaryjne SK8 na jasno  (EW2)</t>
  </si>
  <si>
    <t>Montaż z podłączeniem na gotowym podłożu opraw oświetleniowych oprawy  awaryjne UP DOOR 1500LM  LED (Zaw)</t>
  </si>
  <si>
    <t>KNR 5-08 0301-23</t>
  </si>
  <si>
    <t>Przygotowanie podłoża pod mocowanie osprzętu na zaprawie cementowej lub gipsowej z wykonaniem ślepych otworów ręcznie w cegle</t>
  </si>
  <si>
    <t>KNR 5-08 0302-01</t>
  </si>
  <si>
    <t>Montaż na gotowym podłożu puszek bakelitowych o śr.do 60mm</t>
  </si>
  <si>
    <t>KNR 5-08 0303-04</t>
  </si>
  <si>
    <t>Montaż na gotowym podłożu puszek 75x75 z tworzywa szt. o il. wylotów 4 i przekroju przewodów do 2.5 mm2 - mocowanych przez przykręcenie</t>
  </si>
  <si>
    <t>KNR 5-08 0307-02</t>
  </si>
  <si>
    <t>Montaż na gotowym podłożu łączników instalacyjnych podtynkowych jednobiegunowych, przycisków w puszce instalacyjnej z podłączeniem  Łącznik p/t 1-biegunowy st. podwyż. IP-20</t>
  </si>
  <si>
    <t>KNR 5-08 0307-03</t>
  </si>
  <si>
    <t>Montaż na gotowym podłożu łączników instalacyjnych podtynkowych świecznikowych w puszce instalacyjnej z podłączeniem  Łącznik p/t świecznikowy podw.st.IP-20</t>
  </si>
  <si>
    <t>KNR 5-08 0307-04</t>
  </si>
  <si>
    <t>Montaż na gotowym podłożu łączników instalacyjnych podtynkowych schod dwubiegunowych w puszce instalacyjnej z podłączeniem  Łącznik p/t schodowy podw.st.IP-20</t>
  </si>
  <si>
    <t>KNR 5-08 0308-02</t>
  </si>
  <si>
    <t>Montaż na gotowym podłożu łączników bryzgoszczelnych bakelitowych świecznikowych mocowanych przez przykręcenie z podłączeniem  Łącznik świeczn. n/t-w/t 250V/10Ast.p IP-4</t>
  </si>
  <si>
    <t>KNR 5-08 0309-03</t>
  </si>
  <si>
    <t>Montaż do gotowego podłoża gniazd wtyczkowych podtynkowych 2-bieg.z uziemieniem w puszkach z podłączeniem pojedyńcze  Gniazdo 2P 10/16 A stand. wyższy</t>
  </si>
  <si>
    <t>KNR 5-08 0309-06</t>
  </si>
  <si>
    <t>Montaż do gotowego podłoża gniazd wtyczkowych bryzgoszczelnych 2-bieg.z uziemieniem przykręcanych 16A/2.5mm2 z podłączeniem  gniazda pojedyńcze     IP 44</t>
  </si>
  <si>
    <t>KNR 5-08 0815-16</t>
  </si>
  <si>
    <t>Podłączenie silników w obudowie normalnej - kable 3-żyłowe Cu do 6 mm2</t>
  </si>
  <si>
    <t>KNR 5-08 0813-02</t>
  </si>
  <si>
    <t>Podłączenie przewodów kabelkowych w powłoce polwinitowej pod zaciski lub bolce (przekrój żył do 4 mm2)</t>
  </si>
  <si>
    <t>KNNR 5 0205-04</t>
  </si>
  <si>
    <t>Przewody kabelkowe YDY 3x1,5 mm2 układane p.t. w gotowych bruzdach w betonie</t>
  </si>
  <si>
    <t>Przewody kabelkowe YDY 3x2,5 mm2 układane p.t. w gotowych bruzdach w betonie</t>
  </si>
  <si>
    <t>Przewody kabelkowe YDY 4x1,5 mm2 układane p.t. w gotowych bruzdach w betonie</t>
  </si>
  <si>
    <t>KNNR 5 0205-06</t>
  </si>
  <si>
    <t>Przewody kabelkowe Przewód YDY-450/750 V 5x2,5mm2 układane p.t. w gotowych bruzdach w betonie  falownik</t>
  </si>
  <si>
    <t>KNNR 5 1207-02</t>
  </si>
  <si>
    <t>Wykucie bruzd dla przewodów wtynkowych na styku elementów betonowych</t>
  </si>
  <si>
    <t>KNNR 5 1208-01</t>
  </si>
  <si>
    <t>Zaprawianie bruzd o szerokości do 25 mm</t>
  </si>
  <si>
    <t>KNNR-W 9 111-02</t>
  </si>
  <si>
    <t>Uzupełnienie tynków kat.III zwykłych po robotach instalacyjnych - pasy pokrywające bruzdy o szer. 10-15 cm</t>
  </si>
  <si>
    <t>KNR 4-03 1004-20</t>
  </si>
  <si>
    <t>Mechaniczne przebijanie otworów w ścianach lub stropach betonowych o długości przebicia do 40 cm - śr.rury do 100 mm</t>
  </si>
  <si>
    <t>KNNR 9 0401-07</t>
  </si>
  <si>
    <t>Demontaż nieuszczelnionego łącznika podtynkowego, natynkowego</t>
  </si>
  <si>
    <t>KNNR 9 0402-05</t>
  </si>
  <si>
    <t>Demontaż gniazd instalacyjnych wtykowych nieuszczelnionych podtynkowych, natynkowych</t>
  </si>
  <si>
    <t>KNNR 9 0203-05</t>
  </si>
  <si>
    <t>Demontaż  aparatury</t>
  </si>
  <si>
    <t>KNNR 9 0501-06</t>
  </si>
  <si>
    <t>Demontaż opraw oświetleniowych świetlówkowych</t>
  </si>
  <si>
    <t>KNNR 9 0305-03</t>
  </si>
  <si>
    <t>Demontaż przewodów kabelkowych o łącznym przekroju żył do 30 mm2 układanych w korytkach i listwach instalacyjnych</t>
  </si>
  <si>
    <t>KNR 5-08 0108-01</t>
  </si>
  <si>
    <t>Rury winidurowe o śr. do 20 mm układane p.t. w betonie w gotowych bruzdach, bez zaprawiania bruzd</t>
  </si>
  <si>
    <t>KNR 5-08 0620-03</t>
  </si>
  <si>
    <t>Montaż  szyn połączeniowych w pomieszczeniach</t>
  </si>
  <si>
    <t>Montaż szyn ekwipotencjalnych</t>
  </si>
  <si>
    <t>KNR 5-08 0206-03</t>
  </si>
  <si>
    <t>Przewody izolowane jednożyłowe o przekroju żyły do 35 mm2 układane w gotowych korytkach  Przewód LY-750V 16mm2</t>
  </si>
  <si>
    <t>KNR 5-08 0206-02</t>
  </si>
  <si>
    <t>Przewody izolowane jednożyłowe o przekroju żyły do 10 mm2 układane w gotowych korytkach Przewód LY-750V 10mm2</t>
  </si>
  <si>
    <t>Przewody izolowane jednożyłowe o przekroju żyły do 10 mm2 układane w gotowych korytkach</t>
  </si>
  <si>
    <t>KNR 5-08 0620-01</t>
  </si>
  <si>
    <t>Montaż uchwytów uziemiających</t>
  </si>
  <si>
    <t>KNR 5-08 0611-02</t>
  </si>
  <si>
    <t>Montaż uziomu powierzchniowego w wykopie o głęb. do 0.6 m w gruncie kat.III  - fundament</t>
  </si>
  <si>
    <t>KNR 4-01 0336-01</t>
  </si>
  <si>
    <t>Wykucie bruzd  1/4x1/2 ceg. w ścianach z cegieł na zaprawie cementowo-wapiennej</t>
  </si>
  <si>
    <t>KNR 5-08 0108-03</t>
  </si>
  <si>
    <t>Rury winidurowe o śr. do 37 mm układane p.t. w betonie w gotowych bruzdach, bez zaprawiania bruzd</t>
  </si>
  <si>
    <t>KNR 5-08 0606-03 analogia</t>
  </si>
  <si>
    <t>Montaż zwodów pionowych  w rurach</t>
  </si>
  <si>
    <t>KNR 5-08 0604-03</t>
  </si>
  <si>
    <t>Montaż zwodów poziomych nienaprężanych z pręta o śr.do 10mm na dachu płaskim pokrytym papą na betonie</t>
  </si>
  <si>
    <t>KNR 5-08 0618-02</t>
  </si>
  <si>
    <t>Łączenie pręta o śr.do 10mm na dachu za pomoca złączy skręcanych odgałęźnych 3-wylotowych</t>
  </si>
  <si>
    <t>KNR 5-08 0619-05</t>
  </si>
  <si>
    <t>Montaż złączy kontrolnych z połączeniem drut-drut w instalacji uziemiającej i odgromowej</t>
  </si>
  <si>
    <t>KNR 5-08 0619-01</t>
  </si>
  <si>
    <t>Montaż złączy do rynny okapowej na dachu w instalacji uziemiającej i odgromowej</t>
  </si>
  <si>
    <t>KNR 5-08 0622-05</t>
  </si>
  <si>
    <t>Montaż typowych iglic na dachu z gotowymi kotwami  maszt odgromowy h=3m</t>
  </si>
  <si>
    <t>KNR 4-03 1205-01</t>
  </si>
  <si>
    <t>Pierwszy pomiar uziemienia ochronnego lub roboczego</t>
  </si>
  <si>
    <t>pomiar.</t>
  </si>
  <si>
    <t>KNR 4-03 1202-01</t>
  </si>
  <si>
    <t>Sprawdzenie i pomiar kompletnego 1-fazowego obwodu elektrycznego niskiego napięcia</t>
  </si>
  <si>
    <t>KNNR 5 1305-01</t>
  </si>
  <si>
    <t>Sprawdzenie samoczynnego wyłączania zasilania (pierwsza próba)</t>
  </si>
  <si>
    <t>prób.</t>
  </si>
  <si>
    <t>KNR 13-21 0402-03</t>
  </si>
  <si>
    <t>Badanie wyłącznika przeciwporażeniowego różnicowo-prądowego</t>
  </si>
  <si>
    <t>KNNR 5 1301-02</t>
  </si>
  <si>
    <t>Sprawdzenie i pomiar 3-fazowego obwodu elektrycznego niskiego napięcia</t>
  </si>
  <si>
    <t>pomiar</t>
  </si>
  <si>
    <t>KNNR 9 0202-06</t>
  </si>
  <si>
    <t>Demontaż skrzynki PD-K</t>
  </si>
  <si>
    <t>KNR AT-14 0110-13</t>
  </si>
  <si>
    <t>Montaż szafki PD-K w nowej obudowie 7U</t>
  </si>
  <si>
    <t>KNR AT-14 0108-01</t>
  </si>
  <si>
    <t>Montaż panela rozdzielczego RJ45 w przygotowanym stelażu 19"</t>
  </si>
  <si>
    <t>KNR AT-14 0110-04</t>
  </si>
  <si>
    <t>Montaż listwy zasilającej szafy 19"</t>
  </si>
  <si>
    <t>KNR 5-08 0212-01</t>
  </si>
  <si>
    <t>Układanie w gotowych korytkach i na drabinkach bez mocowania, przewodów kabelkowych miedzianych (aluminiowych) w powłoce polwinitowej o przekroju do 6mm2 (12mm2 dla Al) &lt;YTKSY 8x0,5&gt;</t>
  </si>
  <si>
    <t>KNR 5-08 0306-01</t>
  </si>
  <si>
    <t>Montaż na gotowym podłożu odgałęźników z tworzyw sztucznych natynkowo-wtynkowych, przykręcanych 3-wylotowych dla przewodów wtynkowych o przekroju do 2,5mm2</t>
  </si>
  <si>
    <t>KNR 5-05 0203-04</t>
  </si>
  <si>
    <t>Zarobienie, rozszycie na łączówkach i włączenie kabli stacyjnych o pojemności 5x2</t>
  </si>
  <si>
    <t>końców</t>
  </si>
  <si>
    <t>KNR AT-14 0105-01</t>
  </si>
  <si>
    <t>Montaż złącza RJ45 na skrętce 4-parowej nieekranowanej UTP</t>
  </si>
  <si>
    <t>Demontaż gniazda wtykowego nieuszczelnionego podtynkowego, natynkowego</t>
  </si>
  <si>
    <t>Demontaż przewodów kabelkowych o przekroju żył do 30mm2 układanych w korytkach i listwach instalacyjnych</t>
  </si>
  <si>
    <t>KNR-W 5-08 0114-04</t>
  </si>
  <si>
    <t>Montaż listew elektroinstalacyjnych (naściennych, przypodłogowych i ściennych) mocowanych przez przykręcenie do cegły - kanał 60x40</t>
  </si>
  <si>
    <t>Montaż listew elektroinstalacyjnych (naściennych, przypodłogowych i ściennych) mocowanych przez przykręcenie do cegły - kanał 50x20</t>
  </si>
  <si>
    <t>Układanie w gotowych korytkach i na drabinkach bez mocowania, przewodów kabelkowych miedzianych (aluminiowych) w powłoce polwinitowej o przekroju do 6mm2 (12mm2 dla Al &lt;Kabel UTP kat 6&gt;</t>
  </si>
  <si>
    <t>KNR 5-08 0212-02</t>
  </si>
  <si>
    <t>Układanie w gotowych korytkach i na drabinkach bez mocowania, przewodów kabelkowych miedzianych (aluminiowych) w powłoce polwinitowej o przekroju do 12mm2 (20mm2 dla Al) &lt;YDY 3x2,5&gt;</t>
  </si>
  <si>
    <t>KNR 5-08 0301-02</t>
  </si>
  <si>
    <t>Osadzenie kołków plastykowych w podłożu ceglanym</t>
  </si>
  <si>
    <t>KNR 5-08 0402-01</t>
  </si>
  <si>
    <t>Przykręcenie do gotowego podłoża bez częściowego rozebrania  i podłączenia aparatów o masie do 2,5kg z 2 otworami mocującymi &lt;Puszka mosaic 2M + Support + ramka&gt;</t>
  </si>
  <si>
    <t>Przykręcenie do gotowego podłoża bez częściowego rozebrania  i podłączenia aparatów o masie do 2,5kg z 2 otworami mocującymi &lt;Puszka mosaic 3M + Support + ramka&gt;</t>
  </si>
  <si>
    <t>KNR AT-14 0107-01</t>
  </si>
  <si>
    <t>Montaż gniazd RJ45 w gnieździe abonenckim lub panelu - Moduł RJ-45 kat 5 + adapter</t>
  </si>
  <si>
    <t>Montaż gniazd wtyczkowych podtynkowych 2-biegunowych z uziemieniem w puszkach &lt;gniazdo 230V  z blokadą DATA czerwone&gt;</t>
  </si>
  <si>
    <t>KNR 5-08 0813-01</t>
  </si>
  <si>
    <t>Podłączenie przewodów kabelkowych o przekroju do 2,5mm2 w powłoce polwinitowej pod zaciski lub bolce</t>
  </si>
  <si>
    <t>KNR 5-05 0205-04</t>
  </si>
  <si>
    <t>Zarobienie, rozszycie na gniazdach 2 XRJ 45 i właczenie kabli stacyjnych o pojemnoscikabla 4x2</t>
  </si>
  <si>
    <t>końc.kabl.</t>
  </si>
  <si>
    <t>KNR 5-01 1311-01</t>
  </si>
  <si>
    <t>Pomiary tłumienności skutecznej przy jednej częstotliwości kabla o 10 parach parametr kat.5e.</t>
  </si>
  <si>
    <t>odc.</t>
  </si>
  <si>
    <t>KNR-W 5-08 0902-01</t>
  </si>
  <si>
    <t>Sprawdzenie samoczynnego wyłączenia zasilania, pierwszy pomiar impedancji pętli zwarciowej</t>
  </si>
  <si>
    <t>KNR-W 5-08 0902-02</t>
  </si>
  <si>
    <t>Sprawdzenie samoczynnego wyłączenia zasilania, następny pomiar impedancji pętli zwarciowej</t>
  </si>
  <si>
    <t>KNR-W 5-08 0902-05</t>
  </si>
  <si>
    <t>Sprawdzenie samoczynnego wyłączenia zasilania, pomiar pierwszy próby działania wyłącznika różnicowoprądowego</t>
  </si>
  <si>
    <t>KNR-W 5-08 0902-06</t>
  </si>
  <si>
    <t>Sprawdzenie samoczynnego wyłączenia zasilania, pomiar następny próby działania wyłącznika różnicowoprądowego</t>
  </si>
  <si>
    <t>KNR AL-01 0201-01</t>
  </si>
  <si>
    <t>Demontaż czujki ruchu pasywnej podczerwieni</t>
  </si>
  <si>
    <t>Montaż czujki ruchu pasywnej podczerwieni - czujka z demontażu</t>
  </si>
  <si>
    <t>Unieczynnienie i ponowne uruchomienie instalacji alarmowej</t>
  </si>
  <si>
    <t>KNR 2-02 1121-05/poz. 2.4.23 STWiOR</t>
  </si>
  <si>
    <t>Okładziny schodów z płytek 30x30cm układanych na klej metodą kombinowaną</t>
  </si>
  <si>
    <t>Posadzki z wykładzin z tworzyw sztucznych typu tarkett wraz z wywyinięciem na ścian wsp.1.1</t>
  </si>
  <si>
    <t>KNR 2-02 1112-05/ poz. 2.4.12 STWiOR</t>
  </si>
  <si>
    <t>Licowanie ścian płytkami z kamieni sztucznych o wymiarach 25x40cm na zaprawie klejowej</t>
  </si>
  <si>
    <t>KNR-W 2-02 0840-07/ poz. 2.4.16 STWiOR</t>
  </si>
  <si>
    <t>KNR 2-02 1505-03/poz. 2.4.9 STWiOR</t>
  </si>
  <si>
    <t>KNR 2-02s 1203-01/wg poz. 2.4.7 STWiOR+ poz. 2.4.8 STWiOR</t>
  </si>
  <si>
    <t>KNR 2-02s 1203-01/wg poz. 2.4.4 STWiOR</t>
  </si>
  <si>
    <t>Płuczka ustępowa podtynkowa z możliwością oszczędnego używania wody - wlot z boku</t>
  </si>
  <si>
    <t>1. Rozbiórki</t>
  </si>
  <si>
    <t>2. Roboty murowe i lekka zabudowa</t>
  </si>
  <si>
    <t>3. Nadproża stalowe</t>
  </si>
  <si>
    <t>4. Posadzki</t>
  </si>
  <si>
    <t>5. Ściany</t>
  </si>
  <si>
    <t>6. Sufity</t>
  </si>
  <si>
    <t>7. Stolarka okienna i drzwiowa</t>
  </si>
  <si>
    <t>Roboty instalacyjne</t>
  </si>
  <si>
    <t xml:space="preserve"> Instalacja co</t>
  </si>
  <si>
    <t>Razem netto</t>
  </si>
  <si>
    <t>jedn. obm.</t>
  </si>
  <si>
    <t>2. Instalacja wody</t>
  </si>
  <si>
    <t>2. Instalacja kanalizacji sanitarnej</t>
  </si>
  <si>
    <t>3. Klimatyzacja</t>
  </si>
  <si>
    <t>Roboty instalacyjne - elektryczne i teletechniczne</t>
  </si>
  <si>
    <t>Instalacje teletechniczne</t>
  </si>
  <si>
    <t>1. Instalacja fotowoltaiczna</t>
  </si>
  <si>
    <t>2. Rozdzielnice elektryczne</t>
  </si>
  <si>
    <t>3. Inst. oświetlenia + gniazda</t>
  </si>
  <si>
    <t>1. Przeniesienie szafki PD-K z pomieszczenia 29b do pomieszczenia 26</t>
  </si>
  <si>
    <t>2. Instalacja sieci strukturalnej i zasilania dedykowanego</t>
  </si>
  <si>
    <t>3. Instalacja alarmowa</t>
  </si>
  <si>
    <t xml:space="preserve">Razem netto </t>
  </si>
  <si>
    <t>ROBOTY BUDOWLANE</t>
  </si>
  <si>
    <t>Instalacja co</t>
  </si>
  <si>
    <t>Kanalizacja sanitarna</t>
  </si>
  <si>
    <t>Instalacje elektryczne</t>
  </si>
  <si>
    <t>Wykucie z muru krat okiennych (w oknach: O5, O6, O10, O11)</t>
  </si>
  <si>
    <t xml:space="preserve">Demontaż pochwytów schodowych </t>
  </si>
  <si>
    <t>Wywiezienie gruzu spryzmowanego samochodami samowyładowczymi na odległość do 15 km</t>
  </si>
  <si>
    <t>KNR 4-01 0108-11 + KNR 4-01 0108-12</t>
  </si>
  <si>
    <t>Samopoziomująca masa szpachlowa do spoinowania wewnętrznego  - wylewka korygująco - wyrównująca grubości do 10,0mm</t>
  </si>
  <si>
    <t>KNNR 2 1208-01 + KNNR 2 1208-02</t>
  </si>
  <si>
    <t>Transport gruzu z terenu rozbiórki przy ręcznym załadowaniu i wyładowaniu samochodem skrzyniowym na odl. do 15 km</t>
  </si>
  <si>
    <t xml:space="preserve">Zlewozmywak jednokomorowy z ociekaczem </t>
  </si>
  <si>
    <t>Przebudowa i rozbudowa ogrodzenia zewnętrznego na potrzeby osadzenia jednostki zewnętrznej klimatyzatorów</t>
  </si>
  <si>
    <t>Obudowa zewnętrznej jednostki klimatyzatorów wraz z fundamentem; obudowa z drewna impregnowanego o podwyższonej wytrzmałości na warunki zewn. (drewno egzotyczne), zgodnie z PT</t>
  </si>
  <si>
    <t>Dostawa i montaż bariereki ochronej ze stali nierdzewnej w oknie półpiętra (5 profili 50x30 mm ze stali nierdzewnej)</t>
  </si>
  <si>
    <t>Brama wjazdowa</t>
  </si>
  <si>
    <t xml:space="preserve">Budowa ogrodzenia zewnętrznego </t>
  </si>
  <si>
    <t>Dostawa i montaż instalacji  fotowoltaicznej  w/g rysunku  E-06 i E 05 z dostawą konstrukcji wsporczej oraz zabudową "układu antypompującego" uniemożliwiającego dystrybucję energii generowanej w instalacji fotowoltaicznej do sieci ENEA Operator sp. z o.o.</t>
  </si>
  <si>
    <t>Termomodernizacja budynku B</t>
  </si>
  <si>
    <t>Kosztorys ofertowy w zakresie termomodernizacji netto:</t>
  </si>
  <si>
    <t>Przebudowa budynku i prace na zewnątrz</t>
  </si>
  <si>
    <t>Rodzaj robót</t>
  </si>
  <si>
    <t>Wartość netto</t>
  </si>
  <si>
    <t>Razem kosztorys ofertowy netto</t>
  </si>
  <si>
    <t>Podatek VAT</t>
  </si>
  <si>
    <t>Razem kosztorys ofertowy brutto</t>
  </si>
  <si>
    <t>2. Stolarka okienna i drzwiowa</t>
  </si>
  <si>
    <t>3. Dach - pokrycie wg poz. 2.4.3 oraz 5.4 STWiOR</t>
  </si>
  <si>
    <t xml:space="preserve">4. Elewacja wg poz. 2.4.2 oraz 5.3 STWiOR </t>
  </si>
  <si>
    <t>5. Cokół wg poz. 2.4.2 oraz 5.3 STWiOR</t>
  </si>
  <si>
    <t>6. Wentylacja</t>
  </si>
  <si>
    <t>4. Uziemienie odgromowe</t>
  </si>
  <si>
    <t>8. Elementy kowalsko-ślusarskie</t>
  </si>
  <si>
    <t>9. Roboty zewnętrzne</t>
  </si>
  <si>
    <t>1. Rozdzielnice elektryczne</t>
  </si>
  <si>
    <t>2. Inst. oświetlenia + gniazda</t>
  </si>
  <si>
    <t>3. Demontaż instalacji i osprzętu</t>
  </si>
  <si>
    <t>4. Uziemienie wyrównawcze</t>
  </si>
  <si>
    <t>5. Pomiary elektryczne</t>
  </si>
  <si>
    <t>analiza własna</t>
  </si>
  <si>
    <t xml:space="preserve">Ceny jednostkowe lub kwoty ryczałtowe Robót muszą obejmować: </t>
  </si>
  <si>
    <r>
      <t>-</t>
    </r>
    <r>
      <rPr>
        <sz val="7"/>
        <color rgb="FF000000"/>
        <rFont val="Times New Roman"/>
        <family val="1"/>
        <charset val="238"/>
      </rPr>
      <t xml:space="preserve">          </t>
    </r>
    <r>
      <rPr>
        <sz val="11"/>
        <color rgb="FF000000"/>
        <rFont val="Calibri"/>
        <family val="2"/>
        <charset val="238"/>
      </rPr>
      <t xml:space="preserve">robociznę bezpośrednią wraz z kosztami towarzyszącymi, </t>
    </r>
  </si>
  <si>
    <r>
      <t>-</t>
    </r>
    <r>
      <rPr>
        <sz val="7"/>
        <color rgb="FF000000"/>
        <rFont val="Times New Roman"/>
        <family val="1"/>
        <charset val="238"/>
      </rPr>
      <t xml:space="preserve">          </t>
    </r>
    <r>
      <rPr>
        <sz val="11"/>
        <color rgb="FF000000"/>
        <rFont val="Calibri"/>
        <family val="2"/>
        <charset val="238"/>
      </rPr>
      <t xml:space="preserve">wartość użytych materiałów wraz z kosztami zakupu, magazynowania, ewentualnych ubytków i transportu na teren budowy, </t>
    </r>
  </si>
  <si>
    <r>
      <t>-</t>
    </r>
    <r>
      <rPr>
        <sz val="7"/>
        <color rgb="FF000000"/>
        <rFont val="Times New Roman"/>
        <family val="1"/>
        <charset val="238"/>
      </rPr>
      <t xml:space="preserve">          </t>
    </r>
    <r>
      <rPr>
        <sz val="11"/>
        <color rgb="FF000000"/>
        <rFont val="Calibri"/>
        <family val="2"/>
        <charset val="238"/>
      </rPr>
      <t xml:space="preserve">wartość pracy sprzętu wraz z kosztami towarzyszącymi, </t>
    </r>
  </si>
  <si>
    <r>
      <t>-</t>
    </r>
    <r>
      <rPr>
        <sz val="7"/>
        <color rgb="FF000000"/>
        <rFont val="Times New Roman"/>
        <family val="1"/>
        <charset val="238"/>
      </rPr>
      <t xml:space="preserve">          </t>
    </r>
    <r>
      <rPr>
        <sz val="11"/>
        <color rgb="FF000000"/>
        <rFont val="Calibri"/>
        <family val="2"/>
        <charset val="238"/>
      </rPr>
      <t xml:space="preserve">koszty pośrednie, zysk kalkulacyjny i ryzyko, </t>
    </r>
  </si>
  <si>
    <r>
      <t>-</t>
    </r>
    <r>
      <rPr>
        <sz val="7"/>
        <color rgb="FF000000"/>
        <rFont val="Times New Roman"/>
        <family val="1"/>
        <charset val="238"/>
      </rPr>
      <t xml:space="preserve">          </t>
    </r>
    <r>
      <rPr>
        <sz val="11"/>
        <color rgb="FF000000"/>
        <rFont val="Calibri"/>
        <family val="2"/>
        <charset val="238"/>
      </rPr>
      <t xml:space="preserve">podatki obliczone zgodnie z obowiązującymi przepisami. </t>
    </r>
  </si>
  <si>
    <r>
      <t xml:space="preserve">Do cen jednostkowych </t>
    </r>
    <r>
      <rPr>
        <u/>
        <sz val="11"/>
        <color theme="1"/>
        <rFont val="Calibri"/>
        <family val="2"/>
        <charset val="238"/>
      </rPr>
      <t>nie należy wliczać podatku VAT</t>
    </r>
    <r>
      <rPr>
        <sz val="11"/>
        <color theme="1"/>
        <rFont val="Calibri"/>
        <family val="2"/>
        <charset val="238"/>
      </rPr>
      <t>.</t>
    </r>
  </si>
  <si>
    <r>
      <t>1)</t>
    </r>
    <r>
      <rPr>
        <sz val="7"/>
        <color theme="1"/>
        <rFont val="Times New Roman"/>
        <family val="1"/>
        <charset val="238"/>
      </rPr>
      <t xml:space="preserve">      </t>
    </r>
    <r>
      <rPr>
        <sz val="11"/>
        <color theme="1"/>
        <rFont val="Calibri"/>
        <family val="2"/>
        <charset val="238"/>
      </rPr>
      <t>Zestawienie robocizny kosztorysowej</t>
    </r>
  </si>
  <si>
    <r>
      <t>2)</t>
    </r>
    <r>
      <rPr>
        <sz val="7"/>
        <color theme="1"/>
        <rFont val="Times New Roman"/>
        <family val="1"/>
        <charset val="238"/>
      </rPr>
      <t xml:space="preserve">      </t>
    </r>
    <r>
      <rPr>
        <sz val="11"/>
        <color theme="1"/>
        <rFont val="Calibri"/>
        <family val="2"/>
        <charset val="238"/>
      </rPr>
      <t>Zestawienie materiałów</t>
    </r>
  </si>
  <si>
    <r>
      <t>3)</t>
    </r>
    <r>
      <rPr>
        <sz val="7"/>
        <color theme="1"/>
        <rFont val="Times New Roman"/>
        <family val="1"/>
        <charset val="238"/>
      </rPr>
      <t xml:space="preserve">      </t>
    </r>
    <r>
      <rPr>
        <sz val="11"/>
        <color theme="1"/>
        <rFont val="Calibri"/>
        <family val="2"/>
        <charset val="238"/>
      </rPr>
      <t>Zestawienie pracy sprzętu</t>
    </r>
  </si>
  <si>
    <t xml:space="preserve">Cena jednostkowa robocizny R = </t>
  </si>
  <si>
    <t>Koszty pośrednie Kp (naliczone do R  i S – pracy sprzętu)  =</t>
  </si>
  <si>
    <t xml:space="preserve">Koszty zakupu Kz (naliczone do M – materiałów) = </t>
  </si>
  <si>
    <t>Zysk Z (naliczony do R, S i Kp) =</t>
  </si>
  <si>
    <r>
      <t>1.</t>
    </r>
    <r>
      <rPr>
        <sz val="7"/>
        <color theme="1"/>
        <rFont val="Times New Roman"/>
        <family val="1"/>
        <charset val="238"/>
      </rPr>
      <t xml:space="preserve">   </t>
    </r>
    <r>
      <rPr>
        <u/>
        <sz val="11"/>
        <color theme="1"/>
        <rFont val="Calibri"/>
        <family val="2"/>
        <charset val="238"/>
      </rPr>
      <t>Stawki kalkulacyjne przyjęte do wyceny:</t>
    </r>
  </si>
  <si>
    <t>……………………</t>
  </si>
  <si>
    <t>…………………..</t>
  </si>
  <si>
    <t xml:space="preserve">Kosztorys ofertowy sporządzić dla wszystkich branż i wszystkich robót objętych dokumentacją projektową poprzez wycenę wszystkich  pozycji zawartych w przedmiarach robót - załączniku nr 8 do SIWZ.  
Podstawą płatności będzie cena jednostkowa (z narzutami) skalkulowana przez Wykonawcę za jednostkę obmiarową robót ustaloną dla danej pozycji Kosztorysu Ofertowego. 
Dla pozycji kosztorysowych wycenionych ryczałtowo podstawą płatności będzie wartość (kwota) podana przez Wykonawcę w danej pozycji Kosztorysu Ofertowego. 
Cena jednostkowa lub kwota ryczałtowa pozycji kosztorysowej winna uwzględniać wszystkie czynności, wymagania i badania składające się na jej wykonanie, określone dla tej roboty w Specyfikacjach Technicznych Wykonania i Odbioru Robót i w Dokumentacji Projektowej. </t>
  </si>
  <si>
    <t>zł/r-g</t>
  </si>
  <si>
    <t>%</t>
  </si>
  <si>
    <r>
      <t>2.</t>
    </r>
    <r>
      <rPr>
        <sz val="7"/>
        <color theme="1"/>
        <rFont val="Times New Roman"/>
        <family val="1"/>
        <charset val="238"/>
      </rPr>
      <t xml:space="preserve">       </t>
    </r>
    <r>
      <rPr>
        <u/>
        <sz val="11"/>
        <color theme="1"/>
        <rFont val="Calibri"/>
        <family val="2"/>
        <charset val="238"/>
      </rPr>
      <t>Wyceny robót dokonać wg arkuszy "termomodernizacja" oraz "przebudowa"</t>
    </r>
  </si>
  <si>
    <t>3. Podsumowanie kosztorysu:</t>
  </si>
  <si>
    <t>4. Załączniki</t>
  </si>
  <si>
    <t>………………………………….</t>
  </si>
  <si>
    <t>podpis uprawnionego przedstawiciela Wykonawcy</t>
  </si>
  <si>
    <t>analiza ind.</t>
  </si>
  <si>
    <t>Rozbiórka istniejącego pokrycia dachu wraz z demontażem obróbek, rynien i rur spustowych</t>
  </si>
  <si>
    <t>Przygotowanie powierzchni ścian pod nowe wyprawy (skucie starych płytek, zmycie starych farb itp..)</t>
  </si>
  <si>
    <t>Przygotowanie powierzchni sufitów pod nowe wyprawy</t>
  </si>
  <si>
    <t>Rozebranie istniejących ścianek</t>
  </si>
  <si>
    <t>Przygotowanie powierzchni ścian pod ocieplenie (zmycie farb, skucie luźnych elementów tynku itp..)</t>
  </si>
  <si>
    <t>Rynny dachowe z PCV w kolorze grafit- półokrągłe o średnicy 15cm</t>
  </si>
  <si>
    <t>Rury spustowe z PCV w kolorze grafit - okrągłe o średnicy 12cm</t>
  </si>
  <si>
    <t>Obróbki z blachy stalowej powlekanej gr, 0,55 mm przy szerokości w rozwinięciu do 25cm</t>
  </si>
  <si>
    <t>Uzupełnienie tynków na kominach</t>
  </si>
  <si>
    <t>wycena indywidualna</t>
  </si>
  <si>
    <t>Dodatek za podejście dopływowe do WC</t>
  </si>
  <si>
    <t>Drzwi zewnętrzne antywłamaniowe klasy RC2,  stalowe w okleinie drewnopodobnej, wyposażone w dwa zamki patentowe z kompletem kluczy (po min 3 szt.)</t>
  </si>
  <si>
    <t>Okno O5 (kancelaria tajna) - szklone szybami zespolonymi o klasie P2A z dwiema warstwami folii PVB</t>
  </si>
  <si>
    <t>Okno O6 (archiwum) - szklone szybami zespolonymi o klasie P2A z dwiema warstwami folii PVB</t>
  </si>
  <si>
    <t>kalk. własna</t>
  </si>
  <si>
    <t>Rurociągi stalowe ocynkowane o średnicy nominalnej 15 mm</t>
  </si>
  <si>
    <t>KNR-W 2-15 0126-04</t>
  </si>
  <si>
    <t>Próba szczelności instalacji wodociągowych z rur stalowych w budynkach niemieszkalnych (rurociąg o śr. do 63 mm)</t>
  </si>
  <si>
    <r>
      <t xml:space="preserve">Montaż syfonu </t>
    </r>
    <r>
      <rPr>
        <sz val="11"/>
        <color rgb="FFFF0000"/>
        <rFont val="Calibri"/>
        <family val="2"/>
        <charset val="238"/>
        <scheme val="minor"/>
      </rPr>
      <t>chromowanego</t>
    </r>
    <r>
      <rPr>
        <sz val="11"/>
        <color theme="1"/>
        <rFont val="Calibri"/>
        <family val="2"/>
        <charset val="238"/>
        <scheme val="minor"/>
      </rPr>
      <t xml:space="preserve"> do umywalek</t>
    </r>
  </si>
  <si>
    <r>
      <t xml:space="preserve">Umywalki pojedyncze </t>
    </r>
    <r>
      <rPr>
        <sz val="11"/>
        <color rgb="FFFF0000"/>
        <rFont val="Calibri"/>
        <family val="2"/>
        <charset val="238"/>
        <scheme val="minor"/>
      </rPr>
      <t>półokrągłe dł. min 50 cm</t>
    </r>
  </si>
  <si>
    <r>
      <t xml:space="preserve">Baterie czerpalne dla umywalki, </t>
    </r>
    <r>
      <rPr>
        <sz val="11"/>
        <color rgb="FFFF0000"/>
        <rFont val="Calibri"/>
        <family val="2"/>
        <charset val="238"/>
        <scheme val="minor"/>
      </rPr>
      <t>jednouchwytowe, z wypływem czasowym.</t>
    </r>
  </si>
  <si>
    <r>
      <t xml:space="preserve">Baterie czerpalne dla zlewozmywaka </t>
    </r>
    <r>
      <rPr>
        <sz val="11"/>
        <color rgb="FFFF0000"/>
        <rFont val="Calibri"/>
        <family val="2"/>
        <charset val="238"/>
        <scheme val="minor"/>
      </rPr>
      <t>jednouchwytowe</t>
    </r>
    <r>
      <rPr>
        <sz val="11"/>
        <color theme="1"/>
        <rFont val="Calibri"/>
        <family val="2"/>
        <charset val="238"/>
        <scheme val="minor"/>
      </rPr>
      <t>.</t>
    </r>
  </si>
  <si>
    <t>Płukanie instalacji wodociągowej w budynkach niemieszkalnych Krotność = 2 wraz z dezynfekcją i badaniem wody</t>
  </si>
  <si>
    <r>
      <t xml:space="preserve">Grzejnik płytowy np. typ 11KV 600/400 prod. V&amp;M lub równoważne </t>
    </r>
    <r>
      <rPr>
        <sz val="11"/>
        <color rgb="FFFF0000"/>
        <rFont val="Calibri"/>
        <family val="2"/>
        <charset val="238"/>
        <scheme val="minor"/>
      </rPr>
      <t>wraz z rurą przyłaczeniową i wkładką zaworową</t>
    </r>
  </si>
  <si>
    <t>Dostawa i montaż głowic termostatycznych; głowica z czujnikiem wbudowanym, z bezpiecznikiem mrozu; zakres regulacji temperatury 5-26°C. Możliwość ograniczania i blokowania ustawionej wartości temperatur</t>
  </si>
  <si>
    <r>
      <t xml:space="preserve">Grzejnik płytowy np. typ 11KV 600/1400 prod. V&amp;M lub równoważne </t>
    </r>
    <r>
      <rPr>
        <sz val="11"/>
        <color rgb="FFFF0000"/>
        <rFont val="Calibri"/>
        <family val="2"/>
        <charset val="238"/>
        <scheme val="minor"/>
      </rPr>
      <t>wraz z rurą przyłaczeniową i wkładką zaworową</t>
    </r>
  </si>
  <si>
    <r>
      <t xml:space="preserve">Grzejnik płytowy np. typ 21KV 600/600 prod. V&amp;M lub równoważne </t>
    </r>
    <r>
      <rPr>
        <sz val="11"/>
        <color rgb="FFFF0000"/>
        <rFont val="Calibri"/>
        <family val="2"/>
        <charset val="238"/>
        <scheme val="minor"/>
      </rPr>
      <t>wraz z rurą przyłączeniową i wkładką zaworową</t>
    </r>
  </si>
  <si>
    <r>
      <t xml:space="preserve">Grzejnik płytowy np. typ 21KV 600/1000 prod. V&amp;M lub równoważne </t>
    </r>
    <r>
      <rPr>
        <sz val="11"/>
        <color rgb="FFFF0000"/>
        <rFont val="Calibri"/>
        <family val="2"/>
        <charset val="238"/>
        <scheme val="minor"/>
      </rPr>
      <t>wraz z rurą przyłaczeniową i wkładką zaworową</t>
    </r>
  </si>
  <si>
    <r>
      <t xml:space="preserve">Grzejnik płytowy np. typ 21KV 600/1320 prod. V&amp;M lub równoważne </t>
    </r>
    <r>
      <rPr>
        <sz val="11"/>
        <color rgb="FFFF0000"/>
        <rFont val="Calibri"/>
        <family val="2"/>
        <charset val="238"/>
        <scheme val="minor"/>
      </rPr>
      <t>wraz z rurą przyłaczeniową i wkładką zaworową</t>
    </r>
  </si>
  <si>
    <r>
      <t xml:space="preserve">Grzejnik płytowy np. typ 22KV 900/1200 prod. V&amp;M lub równoważne </t>
    </r>
    <r>
      <rPr>
        <sz val="11"/>
        <color rgb="FFFF0000"/>
        <rFont val="Calibri"/>
        <family val="2"/>
        <charset val="238"/>
        <scheme val="minor"/>
      </rPr>
      <t>wraz z rurą przyłaczeniową i wkładką zaworową</t>
    </r>
  </si>
  <si>
    <t>Płukanie instalacji co w budynkach niemieszkalnych Krotność = 2</t>
  </si>
  <si>
    <r>
      <t xml:space="preserve">Kurtyna powietrzna o mocy grzejnej 4kW (np. typ WING W100) </t>
    </r>
    <r>
      <rPr>
        <sz val="11"/>
        <color rgb="FFFF0000"/>
        <rFont val="Calibri"/>
        <family val="2"/>
        <charset val="238"/>
        <scheme val="minor"/>
      </rPr>
      <t>z zaworem 2-drogowym z siłownikiem oraz elementami automatyki (np.. sterownik naścienny DX)</t>
    </r>
  </si>
  <si>
    <r>
      <t xml:space="preserve">Miska ustępowa wisząca </t>
    </r>
    <r>
      <rPr>
        <sz val="11"/>
        <color rgb="FFFF0000"/>
        <rFont val="Calibri"/>
        <family val="2"/>
        <charset val="238"/>
        <scheme val="minor"/>
      </rPr>
      <t>wraz z dostawą stelażu</t>
    </r>
  </si>
  <si>
    <r>
      <t xml:space="preserve">Drzwi wewnętrzne  wyposażone </t>
    </r>
    <r>
      <rPr>
        <sz val="11"/>
        <color rgb="FFFF0000"/>
        <rFont val="Calibri"/>
        <family val="2"/>
        <charset val="238"/>
        <scheme val="minor"/>
      </rPr>
      <t>w zamek patentowy z kompletem min 3 kluczy</t>
    </r>
    <r>
      <rPr>
        <sz val="11"/>
        <rFont val="Calibri"/>
        <family val="2"/>
        <charset val="238"/>
        <scheme val="minor"/>
      </rPr>
      <t>; drzwi DR1A - antywłamaniowe w klasie RC3 wg PN-EN1627:2011 z min dwoma zamkami i kompletem kluczy; drzwi DR2, DR4, DR5 z kratkami transferowymi (wg PT). Drzwi DR6 i DR6a  (szklone szkłem weneckim)</t>
    </r>
  </si>
  <si>
    <t>Kosztorys ofertowy w zakresie przebudowy i robót zewnętrznych  netto:</t>
  </si>
  <si>
    <t>Zabudowa wewnętrznych jednostek klimatyzatorów oraz instalacji pod sufitem</t>
  </si>
  <si>
    <t>KNR W 2-02 2004-07 analogia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</si>
</sst>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00\ _z_ł_-;\-* #,##0.000\ _z_ł_-;_-* &quot;-&quot;??\ _z_ł_-;_-@_-"/>
  </numFmts>
  <fonts count="2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Calibri"/>
      <family val="2"/>
      <charset val="238"/>
      <scheme val="minor"/>
    </font>
    <font>
      <b/>
      <sz val="12"/>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sz val="11"/>
      <color rgb="FF000000"/>
      <name val="Calibri"/>
      <family val="2"/>
      <charset val="238"/>
    </font>
    <font>
      <sz val="11"/>
      <color rgb="FF000000"/>
      <name val="Times New Roman"/>
      <family val="1"/>
      <charset val="238"/>
    </font>
    <font>
      <sz val="7"/>
      <color rgb="FF000000"/>
      <name val="Times New Roman"/>
      <family val="1"/>
      <charset val="238"/>
    </font>
    <font>
      <sz val="11"/>
      <color theme="1"/>
      <name val="Calibri"/>
      <family val="2"/>
      <charset val="238"/>
    </font>
    <font>
      <u/>
      <sz val="11"/>
      <color theme="1"/>
      <name val="Calibri"/>
      <family val="2"/>
      <charset val="238"/>
    </font>
    <font>
      <sz val="7"/>
      <color theme="1"/>
      <name val="Times New Roman"/>
      <family val="1"/>
      <charset val="238"/>
    </font>
    <font>
      <u/>
      <sz val="11"/>
      <color theme="10"/>
      <name val="Czcionka tekstu podstawowego"/>
      <family val="2"/>
      <charset val="238"/>
    </font>
    <font>
      <sz val="8"/>
      <color theme="1"/>
      <name val="Calibri"/>
      <family val="2"/>
      <charset val="238"/>
      <scheme val="minor"/>
    </font>
    <font>
      <sz val="11"/>
      <color rgb="FFC00000"/>
      <name val="Calibri"/>
      <family val="2"/>
      <charset val="238"/>
      <scheme val="minor"/>
    </font>
    <font>
      <sz val="11"/>
      <color rgb="FFFF0000"/>
      <name val="Calibri"/>
      <family val="2"/>
      <charset val="238"/>
      <scheme val="minor"/>
    </font>
    <font>
      <sz val="11"/>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11" fillId="0" borderId="0" applyFont="0" applyFill="0" applyBorder="0" applyAlignment="0" applyProtection="0"/>
    <xf numFmtId="0" fontId="24" fillId="0" borderId="0" applyNumberFormat="0" applyFill="0" applyBorder="0" applyAlignment="0" applyProtection="0"/>
  </cellStyleXfs>
  <cellXfs count="200">
    <xf numFmtId="0" fontId="0" fillId="0" borderId="0" xfId="0"/>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1" xfId="0" applyFont="1" applyBorder="1" applyAlignment="1">
      <alignment vertical="center" wrapText="1"/>
    </xf>
    <xf numFmtId="164" fontId="12" fillId="0" borderId="1" xfId="1" applyNumberFormat="1" applyFont="1" applyBorder="1" applyAlignment="1">
      <alignment vertical="center"/>
    </xf>
    <xf numFmtId="0" fontId="12" fillId="0" borderId="0" xfId="0" applyFont="1" applyAlignment="1">
      <alignment vertical="center"/>
    </xf>
    <xf numFmtId="0" fontId="12" fillId="0" borderId="0" xfId="0" applyFont="1" applyAlignment="1">
      <alignment vertical="center" wrapText="1"/>
    </xf>
    <xf numFmtId="0" fontId="12" fillId="0" borderId="1" xfId="0" applyFont="1" applyBorder="1" applyAlignment="1">
      <alignment horizontal="left" vertical="center" wrapText="1"/>
    </xf>
    <xf numFmtId="164" fontId="12" fillId="0" borderId="1" xfId="1" applyNumberFormat="1" applyFont="1" applyBorder="1" applyAlignment="1">
      <alignment vertical="center" wrapText="1"/>
    </xf>
    <xf numFmtId="164" fontId="12" fillId="0" borderId="0" xfId="1" applyNumberFormat="1" applyFont="1" applyAlignment="1">
      <alignment vertical="center"/>
    </xf>
    <xf numFmtId="0" fontId="10" fillId="0" borderId="1" xfId="0" applyFont="1" applyBorder="1" applyAlignment="1">
      <alignment vertical="center" wrapText="1"/>
    </xf>
    <xf numFmtId="43" fontId="12" fillId="0" borderId="1" xfId="1" applyFont="1" applyBorder="1" applyAlignment="1">
      <alignment vertical="center"/>
    </xf>
    <xf numFmtId="43" fontId="12" fillId="0" borderId="0" xfId="1" applyFont="1" applyAlignment="1">
      <alignment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43" fontId="14" fillId="2" borderId="1" xfId="1" applyFont="1" applyFill="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3" fontId="13" fillId="0" borderId="1" xfId="1"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43" fontId="12" fillId="2" borderId="1" xfId="1" applyFont="1" applyFill="1" applyBorder="1" applyAlignment="1">
      <alignment horizontal="center" vertical="center"/>
    </xf>
    <xf numFmtId="43" fontId="12" fillId="2" borderId="1" xfId="1" applyFont="1" applyFill="1" applyBorder="1" applyAlignment="1">
      <alignment vertical="center"/>
    </xf>
    <xf numFmtId="0" fontId="12" fillId="0" borderId="1" xfId="0" applyFont="1" applyFill="1" applyBorder="1" applyAlignment="1">
      <alignment vertical="center" wrapText="1"/>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43" fontId="14" fillId="0" borderId="1" xfId="1" applyFont="1" applyFill="1" applyBorder="1" applyAlignment="1">
      <alignment vertical="center"/>
    </xf>
    <xf numFmtId="0" fontId="12" fillId="0" borderId="0" xfId="0" applyFont="1" applyFill="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vertical="center" wrapText="1"/>
    </xf>
    <xf numFmtId="43" fontId="12" fillId="0" borderId="1" xfId="1" applyFont="1" applyFill="1" applyBorder="1" applyAlignment="1">
      <alignment vertical="center"/>
    </xf>
    <xf numFmtId="164" fontId="12" fillId="0" borderId="1" xfId="1" applyNumberFormat="1" applyFont="1" applyFill="1" applyBorder="1" applyAlignment="1">
      <alignment vertical="center" wrapText="1"/>
    </xf>
    <xf numFmtId="164" fontId="12" fillId="0" borderId="1" xfId="1" applyNumberFormat="1" applyFont="1" applyFill="1" applyBorder="1" applyAlignment="1">
      <alignment vertical="center"/>
    </xf>
    <xf numFmtId="0" fontId="12" fillId="0" borderId="2" xfId="0" applyFont="1" applyBorder="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horizontal="center" vertical="center"/>
    </xf>
    <xf numFmtId="164" fontId="12" fillId="0" borderId="5" xfId="1" applyNumberFormat="1" applyFont="1" applyBorder="1" applyAlignment="1">
      <alignment vertical="center"/>
    </xf>
    <xf numFmtId="43" fontId="12" fillId="0" borderId="3" xfId="1" applyFont="1" applyBorder="1" applyAlignment="1">
      <alignment vertical="center"/>
    </xf>
    <xf numFmtId="0" fontId="12" fillId="3" borderId="1" xfId="0" applyFont="1" applyFill="1" applyBorder="1" applyAlignment="1">
      <alignment vertical="center" wrapText="1"/>
    </xf>
    <xf numFmtId="0" fontId="12" fillId="3" borderId="1" xfId="0" applyFont="1" applyFill="1" applyBorder="1" applyAlignment="1">
      <alignment horizontal="center" vertical="center"/>
    </xf>
    <xf numFmtId="164" fontId="12" fillId="3" borderId="1" xfId="1" applyNumberFormat="1" applyFont="1" applyFill="1" applyBorder="1" applyAlignment="1">
      <alignment vertical="center"/>
    </xf>
    <xf numFmtId="0" fontId="12" fillId="3" borderId="1" xfId="0" applyFont="1" applyFill="1" applyBorder="1" applyAlignment="1">
      <alignment vertical="center"/>
    </xf>
    <xf numFmtId="43" fontId="12" fillId="3" borderId="1" xfId="1" applyFont="1" applyFill="1" applyBorder="1" applyAlignment="1">
      <alignment vertical="center"/>
    </xf>
    <xf numFmtId="0" fontId="12" fillId="4" borderId="1" xfId="0" applyFont="1" applyFill="1" applyBorder="1" applyAlignment="1">
      <alignment vertical="center" wrapText="1"/>
    </xf>
    <xf numFmtId="0" fontId="12" fillId="4" borderId="1" xfId="0" applyFont="1" applyFill="1" applyBorder="1" applyAlignment="1">
      <alignment horizontal="center" vertical="center"/>
    </xf>
    <xf numFmtId="164" fontId="12" fillId="4" borderId="1" xfId="1" applyNumberFormat="1" applyFont="1" applyFill="1" applyBorder="1" applyAlignment="1">
      <alignment vertical="center"/>
    </xf>
    <xf numFmtId="0" fontId="12" fillId="4" borderId="1" xfId="0" applyFont="1" applyFill="1" applyBorder="1" applyAlignment="1">
      <alignment vertical="center"/>
    </xf>
    <xf numFmtId="43" fontId="12" fillId="4" borderId="1" xfId="1" applyFont="1" applyFill="1" applyBorder="1" applyAlignment="1">
      <alignment vertical="center"/>
    </xf>
    <xf numFmtId="43" fontId="14" fillId="3" borderId="1" xfId="1" applyFont="1" applyFill="1" applyBorder="1" applyAlignment="1">
      <alignment vertical="center"/>
    </xf>
    <xf numFmtId="0" fontId="12" fillId="4" borderId="11" xfId="0" applyFont="1" applyFill="1" applyBorder="1" applyAlignment="1">
      <alignment vertical="center" wrapText="1"/>
    </xf>
    <xf numFmtId="0" fontId="12" fillId="4" borderId="11" xfId="0" applyFont="1" applyFill="1" applyBorder="1" applyAlignment="1">
      <alignment horizontal="center" vertical="center"/>
    </xf>
    <xf numFmtId="164" fontId="12" fillId="4" borderId="11" xfId="1" applyNumberFormat="1" applyFont="1" applyFill="1" applyBorder="1" applyAlignment="1">
      <alignment vertical="center"/>
    </xf>
    <xf numFmtId="43" fontId="12" fillId="4" borderId="11" xfId="1" applyFont="1" applyFill="1" applyBorder="1" applyAlignment="1">
      <alignment vertical="center"/>
    </xf>
    <xf numFmtId="43" fontId="14" fillId="4" borderId="1" xfId="1" applyFont="1" applyFill="1" applyBorder="1" applyAlignment="1">
      <alignment vertical="center"/>
    </xf>
    <xf numFmtId="0" fontId="16" fillId="4" borderId="1" xfId="0" applyFont="1" applyFill="1" applyBorder="1" applyAlignment="1">
      <alignment vertical="center"/>
    </xf>
    <xf numFmtId="0" fontId="16" fillId="4" borderId="1" xfId="0" applyFont="1" applyFill="1" applyBorder="1" applyAlignment="1">
      <alignment vertical="center" wrapText="1"/>
    </xf>
    <xf numFmtId="43" fontId="13" fillId="4" borderId="1" xfId="1" applyFont="1" applyFill="1" applyBorder="1" applyAlignment="1">
      <alignment vertical="center"/>
    </xf>
    <xf numFmtId="0" fontId="16" fillId="4" borderId="7" xfId="0" applyFont="1" applyFill="1" applyBorder="1" applyAlignment="1">
      <alignment vertical="center" wrapText="1"/>
    </xf>
    <xf numFmtId="43" fontId="13" fillId="4" borderId="8" xfId="1" applyFont="1" applyFill="1"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wrapText="1"/>
    </xf>
    <xf numFmtId="0" fontId="16" fillId="4" borderId="1" xfId="0" applyFont="1" applyFill="1" applyBorder="1" applyAlignment="1">
      <alignment horizontal="center" vertical="center" wrapText="1"/>
    </xf>
    <xf numFmtId="43" fontId="16" fillId="4" borderId="1" xfId="1" applyFont="1" applyFill="1" applyBorder="1" applyAlignment="1">
      <alignment vertical="center"/>
    </xf>
    <xf numFmtId="0" fontId="16" fillId="4" borderId="1" xfId="0" applyFont="1" applyFill="1" applyBorder="1" applyAlignment="1">
      <alignment horizontal="left" vertical="center" wrapText="1"/>
    </xf>
    <xf numFmtId="164" fontId="16" fillId="4" borderId="1" xfId="1" applyNumberFormat="1" applyFont="1" applyFill="1" applyBorder="1" applyAlignment="1">
      <alignment horizontal="left" vertical="center" wrapText="1"/>
    </xf>
    <xf numFmtId="43" fontId="16" fillId="4" borderId="1" xfId="1" applyFont="1" applyFill="1" applyBorder="1" applyAlignment="1">
      <alignment horizontal="left" vertical="center"/>
    </xf>
    <xf numFmtId="0" fontId="16" fillId="4" borderId="1" xfId="0" applyFont="1" applyFill="1" applyBorder="1" applyAlignment="1">
      <alignment horizontal="center" vertical="center"/>
    </xf>
    <xf numFmtId="164" fontId="16" fillId="4" borderId="1" xfId="1" applyNumberFormat="1" applyFont="1" applyFill="1" applyBorder="1" applyAlignment="1">
      <alignment vertical="center"/>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0" fillId="3" borderId="1" xfId="0" applyFont="1" applyFill="1" applyBorder="1" applyAlignment="1">
      <alignment vertical="center" wrapText="1"/>
    </xf>
    <xf numFmtId="0" fontId="12" fillId="3" borderId="1" xfId="0" applyFont="1" applyFill="1" applyBorder="1" applyAlignment="1">
      <alignment horizontal="center" vertical="center" wrapText="1"/>
    </xf>
    <xf numFmtId="43" fontId="14" fillId="3" borderId="1" xfId="1" applyFont="1" applyFill="1" applyBorder="1" applyAlignment="1">
      <alignment horizontal="center" vertical="center"/>
    </xf>
    <xf numFmtId="0" fontId="16" fillId="2" borderId="1"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0" fillId="0" borderId="1" xfId="0" applyFont="1" applyBorder="1" applyAlignment="1">
      <alignment horizontal="center" vertical="center"/>
    </xf>
    <xf numFmtId="0" fontId="16" fillId="4" borderId="6" xfId="0" applyFont="1" applyFill="1" applyBorder="1" applyAlignment="1">
      <alignment horizontal="center" vertical="center"/>
    </xf>
    <xf numFmtId="0" fontId="14" fillId="3" borderId="2" xfId="0" applyFont="1" applyFill="1" applyBorder="1" applyAlignment="1">
      <alignment vertical="center"/>
    </xf>
    <xf numFmtId="0" fontId="14" fillId="3" borderId="3" xfId="0" applyFont="1" applyFill="1" applyBorder="1" applyAlignment="1">
      <alignment vertical="center"/>
    </xf>
    <xf numFmtId="0" fontId="14" fillId="3" borderId="5" xfId="0" applyFont="1" applyFill="1" applyBorder="1" applyAlignment="1">
      <alignmen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2" fillId="2" borderId="1" xfId="0" applyFont="1" applyFill="1" applyBorder="1" applyAlignment="1">
      <alignment horizontal="left" vertical="center" wrapText="1"/>
    </xf>
    <xf numFmtId="0" fontId="13" fillId="2" borderId="2" xfId="0" applyFont="1" applyFill="1" applyBorder="1" applyAlignment="1">
      <alignment horizontal="left" vertical="center"/>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xf>
    <xf numFmtId="0" fontId="12" fillId="0" borderId="0" xfId="0" applyFont="1" applyFill="1" applyAlignment="1">
      <alignment horizontal="center" vertical="center"/>
    </xf>
    <xf numFmtId="0" fontId="14" fillId="2" borderId="2" xfId="0" applyFont="1" applyFill="1" applyBorder="1" applyAlignment="1">
      <alignment vertical="center"/>
    </xf>
    <xf numFmtId="0" fontId="14" fillId="2" borderId="5" xfId="0" applyFont="1" applyFill="1" applyBorder="1" applyAlignment="1">
      <alignment vertical="center"/>
    </xf>
    <xf numFmtId="0" fontId="13" fillId="4" borderId="2" xfId="0" applyFont="1" applyFill="1" applyBorder="1" applyAlignment="1">
      <alignment vertical="center"/>
    </xf>
    <xf numFmtId="0" fontId="13" fillId="4" borderId="5" xfId="0" applyFont="1" applyFill="1" applyBorder="1" applyAlignment="1">
      <alignment vertical="center"/>
    </xf>
    <xf numFmtId="0" fontId="16" fillId="4" borderId="2" xfId="0" applyFont="1" applyFill="1" applyBorder="1" applyAlignment="1">
      <alignment horizontal="center" vertical="center" wrapText="1"/>
    </xf>
    <xf numFmtId="43" fontId="13" fillId="4" borderId="3" xfId="1" applyFont="1" applyFill="1" applyBorder="1" applyAlignment="1">
      <alignment vertical="center"/>
    </xf>
    <xf numFmtId="0" fontId="12" fillId="0" borderId="8" xfId="0" applyFont="1" applyBorder="1" applyAlignment="1">
      <alignment horizontal="center" vertical="center"/>
    </xf>
    <xf numFmtId="164" fontId="12" fillId="0" borderId="8" xfId="1" applyNumberFormat="1" applyFont="1" applyBorder="1" applyAlignment="1">
      <alignment vertical="center"/>
    </xf>
    <xf numFmtId="0" fontId="14" fillId="0" borderId="9" xfId="0" applyFont="1" applyFill="1" applyBorder="1" applyAlignment="1">
      <alignment horizontal="center" vertical="center"/>
    </xf>
    <xf numFmtId="0" fontId="14" fillId="0" borderId="12" xfId="0" applyFont="1" applyFill="1" applyBorder="1" applyAlignment="1">
      <alignment horizontal="center" vertical="center"/>
    </xf>
    <xf numFmtId="0" fontId="12" fillId="4" borderId="2" xfId="0" applyFont="1" applyFill="1" applyBorder="1" applyAlignment="1">
      <alignment vertical="center"/>
    </xf>
    <xf numFmtId="0" fontId="13" fillId="4" borderId="2" xfId="0" applyFont="1" applyFill="1" applyBorder="1" applyAlignment="1">
      <alignment vertical="center" wrapText="1"/>
    </xf>
    <xf numFmtId="0" fontId="13" fillId="4" borderId="5" xfId="0" applyFont="1" applyFill="1" applyBorder="1" applyAlignment="1">
      <alignment vertical="center" wrapText="1"/>
    </xf>
    <xf numFmtId="0" fontId="13" fillId="4" borderId="3" xfId="0" applyFont="1" applyFill="1" applyBorder="1" applyAlignment="1">
      <alignment vertical="center" wrapText="1"/>
    </xf>
    <xf numFmtId="0" fontId="16" fillId="4" borderId="3" xfId="0" applyFont="1" applyFill="1" applyBorder="1" applyAlignment="1">
      <alignment vertical="center" wrapText="1"/>
    </xf>
    <xf numFmtId="0" fontId="13" fillId="4" borderId="6" xfId="0" applyFont="1" applyFill="1" applyBorder="1" applyAlignment="1">
      <alignment vertical="center"/>
    </xf>
    <xf numFmtId="0" fontId="13" fillId="4" borderId="4" xfId="0" applyFont="1" applyFill="1" applyBorder="1" applyAlignment="1">
      <alignment vertical="center"/>
    </xf>
    <xf numFmtId="43" fontId="13" fillId="4" borderId="7" xfId="1" applyFont="1" applyFill="1" applyBorder="1" applyAlignment="1">
      <alignment vertical="center"/>
    </xf>
    <xf numFmtId="0" fontId="16" fillId="2" borderId="2" xfId="0" applyFont="1" applyFill="1" applyBorder="1" applyAlignment="1">
      <alignment horizontal="center" vertical="center" wrapText="1"/>
    </xf>
    <xf numFmtId="43" fontId="14" fillId="2" borderId="3" xfId="1" applyFont="1" applyFill="1" applyBorder="1" applyAlignment="1">
      <alignment vertical="center"/>
    </xf>
    <xf numFmtId="0" fontId="14" fillId="4" borderId="2" xfId="0" applyFont="1" applyFill="1" applyBorder="1" applyAlignment="1">
      <alignment vertical="center"/>
    </xf>
    <xf numFmtId="0" fontId="14" fillId="4" borderId="5" xfId="0" applyFont="1" applyFill="1" applyBorder="1" applyAlignment="1">
      <alignment vertical="center"/>
    </xf>
    <xf numFmtId="0" fontId="9" fillId="2" borderId="1" xfId="0" applyFont="1" applyFill="1" applyBorder="1" applyAlignment="1">
      <alignment horizontal="center" vertical="center"/>
    </xf>
    <xf numFmtId="0" fontId="9"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horizontal="right" vertical="center"/>
    </xf>
    <xf numFmtId="0" fontId="9" fillId="2" borderId="1" xfId="0" applyFont="1" applyFill="1" applyBorder="1" applyAlignment="1">
      <alignment vertical="center"/>
    </xf>
    <xf numFmtId="0" fontId="9" fillId="2" borderId="1" xfId="0" applyFont="1" applyFill="1" applyBorder="1" applyAlignment="1">
      <alignment horizontal="right" vertical="center"/>
    </xf>
    <xf numFmtId="43" fontId="12" fillId="3" borderId="1" xfId="1" applyFont="1" applyFill="1" applyBorder="1" applyAlignment="1">
      <alignment horizontal="center" vertical="center"/>
    </xf>
    <xf numFmtId="43" fontId="12" fillId="0" borderId="8" xfId="1" applyFont="1" applyBorder="1" applyAlignment="1">
      <alignment vertical="center"/>
    </xf>
    <xf numFmtId="43" fontId="14" fillId="0" borderId="10" xfId="1" applyFont="1" applyFill="1" applyBorder="1" applyAlignment="1">
      <alignment horizontal="center" vertical="center"/>
    </xf>
    <xf numFmtId="43" fontId="14" fillId="0" borderId="3" xfId="1" applyFont="1" applyFill="1" applyBorder="1" applyAlignment="1">
      <alignment horizontal="center" vertical="center"/>
    </xf>
    <xf numFmtId="43" fontId="14" fillId="0" borderId="3" xfId="1" applyFont="1" applyFill="1" applyBorder="1" applyAlignment="1">
      <alignment horizontal="center" vertical="center" wrapText="1"/>
    </xf>
    <xf numFmtId="43" fontId="13" fillId="4" borderId="3" xfId="1" applyFont="1" applyFill="1" applyBorder="1" applyAlignment="1">
      <alignment vertical="center" wrapText="1"/>
    </xf>
    <xf numFmtId="43" fontId="14" fillId="4" borderId="3" xfId="1" applyFont="1" applyFill="1" applyBorder="1" applyAlignment="1">
      <alignment vertical="center"/>
    </xf>
    <xf numFmtId="43" fontId="12" fillId="0" borderId="5" xfId="1" applyFont="1" applyBorder="1" applyAlignment="1">
      <alignment vertical="center"/>
    </xf>
    <xf numFmtId="43" fontId="14" fillId="2" borderId="5" xfId="1" applyFont="1" applyFill="1" applyBorder="1" applyAlignment="1">
      <alignment vertical="center"/>
    </xf>
    <xf numFmtId="43" fontId="9" fillId="2" borderId="1" xfId="1" applyFont="1" applyFill="1" applyBorder="1" applyAlignment="1">
      <alignment horizontal="center" vertical="center"/>
    </xf>
    <xf numFmtId="43" fontId="9" fillId="0" borderId="1" xfId="1" applyFont="1" applyBorder="1" applyAlignment="1">
      <alignment vertical="center"/>
    </xf>
    <xf numFmtId="43" fontId="9" fillId="2" borderId="1" xfId="1" applyFont="1" applyFill="1" applyBorder="1" applyAlignment="1">
      <alignment vertical="center"/>
    </xf>
    <xf numFmtId="43" fontId="9" fillId="0" borderId="0" xfId="1" applyFont="1" applyAlignment="1">
      <alignment vertical="center"/>
    </xf>
    <xf numFmtId="0" fontId="9" fillId="0" borderId="1" xfId="0" applyFont="1" applyBorder="1" applyAlignment="1">
      <alignment vertical="center" wrapText="1"/>
    </xf>
    <xf numFmtId="0" fontId="8" fillId="0" borderId="1" xfId="0" applyFont="1" applyBorder="1" applyAlignment="1">
      <alignment vertical="center" wrapText="1"/>
    </xf>
    <xf numFmtId="0" fontId="18" fillId="0" borderId="0" xfId="0" applyFont="1" applyAlignment="1">
      <alignment vertical="center"/>
    </xf>
    <xf numFmtId="0" fontId="21" fillId="0" borderId="0" xfId="0" applyFont="1" applyAlignment="1">
      <alignment vertical="center"/>
    </xf>
    <xf numFmtId="0" fontId="21" fillId="0" borderId="0" xfId="0" applyFont="1" applyAlignment="1">
      <alignment horizontal="left" vertical="center" indent="4"/>
    </xf>
    <xf numFmtId="0" fontId="21" fillId="0" borderId="0" xfId="0" applyFont="1" applyAlignment="1">
      <alignment horizontal="left" vertical="center" indent="2"/>
    </xf>
    <xf numFmtId="0" fontId="24" fillId="0" borderId="0" xfId="2" applyAlignment="1">
      <alignment horizontal="left" vertical="center" indent="4"/>
    </xf>
    <xf numFmtId="0" fontId="21" fillId="0" borderId="0" xfId="0" applyFont="1" applyAlignment="1">
      <alignment horizontal="left" vertical="center" indent="5"/>
    </xf>
    <xf numFmtId="0" fontId="24" fillId="0" borderId="0" xfId="2" applyAlignment="1">
      <alignment vertical="center"/>
    </xf>
    <xf numFmtId="0" fontId="21" fillId="0" borderId="0" xfId="0" applyFont="1" applyAlignment="1">
      <alignment horizontal="right" vertical="center" indent="2"/>
    </xf>
    <xf numFmtId="43" fontId="7" fillId="0" borderId="0" xfId="1" applyFont="1" applyAlignment="1">
      <alignment vertical="center"/>
    </xf>
    <xf numFmtId="0" fontId="7" fillId="0" borderId="0" xfId="0" applyFont="1" applyAlignment="1">
      <alignment vertical="center"/>
    </xf>
    <xf numFmtId="43" fontId="25" fillId="0" borderId="0" xfId="1" applyFont="1" applyAlignment="1">
      <alignment horizontal="center" vertical="center" wrapText="1"/>
    </xf>
    <xf numFmtId="43" fontId="7" fillId="0" borderId="0" xfId="1" applyFont="1" applyAlignment="1">
      <alignment horizontal="center" vertical="center"/>
    </xf>
    <xf numFmtId="0" fontId="12" fillId="0" borderId="3"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12" fillId="0" borderId="3" xfId="0" applyFont="1" applyFill="1" applyBorder="1" applyAlignment="1">
      <alignment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26" fillId="0" borderId="1" xfId="0" applyFont="1" applyBorder="1" applyAlignment="1">
      <alignment horizontal="center" vertical="center"/>
    </xf>
    <xf numFmtId="43" fontId="26" fillId="0" borderId="1" xfId="1"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28" fillId="0" borderId="1" xfId="0" applyFont="1" applyFill="1" applyBorder="1" applyAlignment="1">
      <alignment horizontal="center" vertical="center"/>
    </xf>
    <xf numFmtId="0" fontId="28" fillId="0" borderId="1" xfId="0" applyFont="1" applyBorder="1" applyAlignment="1">
      <alignment vertical="center" wrapText="1"/>
    </xf>
    <xf numFmtId="0" fontId="28" fillId="0" borderId="1" xfId="0" applyFont="1" applyBorder="1" applyAlignment="1">
      <alignment horizontal="center" vertical="center"/>
    </xf>
    <xf numFmtId="164" fontId="28" fillId="0" borderId="1" xfId="1" applyNumberFormat="1" applyFont="1" applyBorder="1" applyAlignment="1">
      <alignment vertical="center"/>
    </xf>
    <xf numFmtId="43" fontId="28" fillId="0" borderId="1" xfId="1" applyFont="1" applyBorder="1" applyAlignment="1">
      <alignment vertical="center"/>
    </xf>
    <xf numFmtId="43" fontId="28" fillId="0" borderId="1" xfId="1" applyFont="1" applyFill="1" applyBorder="1" applyAlignment="1">
      <alignment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7" fillId="0" borderId="1" xfId="0" applyFont="1" applyBorder="1" applyAlignment="1">
      <alignment vertical="center" wrapText="1"/>
    </xf>
    <xf numFmtId="0" fontId="28" fillId="0" borderId="1" xfId="0" applyNumberFormat="1" applyFont="1" applyBorder="1" applyAlignment="1">
      <alignment vertical="center" wrapText="1"/>
    </xf>
    <xf numFmtId="0" fontId="16" fillId="4" borderId="8" xfId="0" applyFont="1" applyFill="1" applyBorder="1" applyAlignment="1">
      <alignment horizontal="center" vertical="center"/>
    </xf>
    <xf numFmtId="0" fontId="16" fillId="4" borderId="8" xfId="0" applyFont="1" applyFill="1" applyBorder="1" applyAlignment="1">
      <alignment vertical="center" wrapText="1"/>
    </xf>
    <xf numFmtId="0" fontId="27" fillId="0" borderId="1" xfId="0" applyFont="1" applyFill="1" applyBorder="1" applyAlignment="1">
      <alignment horizontal="center" vertical="center"/>
    </xf>
    <xf numFmtId="0" fontId="27" fillId="0" borderId="1" xfId="0" applyFont="1" applyFill="1" applyBorder="1" applyAlignment="1">
      <alignment vertical="center" wrapText="1"/>
    </xf>
    <xf numFmtId="164" fontId="27" fillId="0" borderId="1" xfId="1" applyNumberFormat="1" applyFont="1" applyFill="1" applyBorder="1" applyAlignment="1">
      <alignment vertical="center"/>
    </xf>
    <xf numFmtId="0" fontId="19"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wrapText="1"/>
    </xf>
    <xf numFmtId="0" fontId="17" fillId="2" borderId="1" xfId="0" applyFont="1" applyFill="1" applyBorder="1" applyAlignment="1">
      <alignment horizontal="right" vertical="center" wrapText="1"/>
    </xf>
    <xf numFmtId="43" fontId="17" fillId="2" borderId="1" xfId="1" applyFont="1" applyFill="1" applyBorder="1" applyAlignment="1">
      <alignment horizontal="center"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3" fillId="2" borderId="1" xfId="0" applyFont="1" applyFill="1" applyBorder="1" applyAlignment="1">
      <alignment horizontal="left" vertical="center"/>
    </xf>
    <xf numFmtId="0" fontId="13" fillId="4" borderId="1" xfId="0" applyFont="1" applyFill="1" applyBorder="1" applyAlignment="1">
      <alignment horizontal="left" vertical="center"/>
    </xf>
    <xf numFmtId="0" fontId="17" fillId="2" borderId="2" xfId="0" applyFont="1" applyFill="1" applyBorder="1" applyAlignment="1">
      <alignment horizontal="right" vertical="center" wrapText="1"/>
    </xf>
    <xf numFmtId="0" fontId="17" fillId="2" borderId="5" xfId="0" applyFont="1" applyFill="1" applyBorder="1" applyAlignment="1">
      <alignment horizontal="right" vertical="center" wrapText="1"/>
    </xf>
    <xf numFmtId="0" fontId="17" fillId="2" borderId="3" xfId="0" applyFont="1" applyFill="1" applyBorder="1" applyAlignment="1">
      <alignment horizontal="right" vertical="center" wrapText="1"/>
    </xf>
    <xf numFmtId="0" fontId="13"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43" fontId="17" fillId="2" borderId="3" xfId="1" applyFont="1" applyFill="1" applyBorder="1" applyAlignment="1">
      <alignment horizontal="center" vertical="center"/>
    </xf>
  </cellXfs>
  <cellStyles count="3">
    <cellStyle name="Dziesiętny" xfId="1" builtinId="3"/>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4"/>
  <sheetViews>
    <sheetView view="pageBreakPreview" zoomScaleNormal="100" zoomScaleSheetLayoutView="100" workbookViewId="0">
      <selection activeCell="D10" sqref="D10"/>
    </sheetView>
  </sheetViews>
  <sheetFormatPr defaultRowHeight="15"/>
  <cols>
    <col min="1" max="1" width="3.375" style="116" customWidth="1"/>
    <col min="2" max="2" width="7.375" style="116" customWidth="1"/>
    <col min="3" max="3" width="48.75" style="116" customWidth="1"/>
    <col min="4" max="4" width="16.375" style="134" customWidth="1"/>
    <col min="5" max="5" width="5.75" style="116" customWidth="1"/>
    <col min="6" max="16384" width="9" style="116"/>
  </cols>
  <sheetData>
    <row r="1" spans="2:5" ht="170.25" customHeight="1">
      <c r="B1" s="177" t="s">
        <v>575</v>
      </c>
      <c r="C1" s="177"/>
      <c r="D1" s="177"/>
    </row>
    <row r="2" spans="2:5" ht="6" customHeight="1">
      <c r="C2" s="137"/>
    </row>
    <row r="3" spans="2:5">
      <c r="C3" s="137" t="s">
        <v>558</v>
      </c>
    </row>
    <row r="4" spans="2:5">
      <c r="C4" s="176" t="s">
        <v>559</v>
      </c>
      <c r="D4" s="176"/>
    </row>
    <row r="5" spans="2:5">
      <c r="C5" s="178" t="s">
        <v>560</v>
      </c>
      <c r="D5" s="178"/>
    </row>
    <row r="6" spans="2:5">
      <c r="C6" s="176" t="s">
        <v>561</v>
      </c>
      <c r="D6" s="176"/>
    </row>
    <row r="7" spans="2:5">
      <c r="C7" s="176" t="s">
        <v>562</v>
      </c>
      <c r="D7" s="176"/>
    </row>
    <row r="8" spans="2:5">
      <c r="C8" s="176" t="s">
        <v>563</v>
      </c>
      <c r="D8" s="176"/>
    </row>
    <row r="9" spans="2:5" ht="3.75" customHeight="1">
      <c r="C9" s="137"/>
    </row>
    <row r="10" spans="2:5">
      <c r="C10" s="138" t="s">
        <v>564</v>
      </c>
    </row>
    <row r="12" spans="2:5">
      <c r="B12" s="139" t="s">
        <v>572</v>
      </c>
    </row>
    <row r="13" spans="2:5">
      <c r="C13" s="144" t="s">
        <v>568</v>
      </c>
      <c r="D13" s="145" t="s">
        <v>574</v>
      </c>
      <c r="E13" s="146" t="s">
        <v>576</v>
      </c>
    </row>
    <row r="14" spans="2:5">
      <c r="C14" s="144" t="s">
        <v>569</v>
      </c>
      <c r="D14" s="145" t="s">
        <v>573</v>
      </c>
      <c r="E14" s="146" t="s">
        <v>577</v>
      </c>
    </row>
    <row r="15" spans="2:5">
      <c r="C15" s="144" t="s">
        <v>570</v>
      </c>
      <c r="D15" s="145" t="s">
        <v>573</v>
      </c>
      <c r="E15" s="146" t="s">
        <v>577</v>
      </c>
    </row>
    <row r="16" spans="2:5">
      <c r="C16" s="144" t="s">
        <v>571</v>
      </c>
      <c r="D16" s="145" t="s">
        <v>574</v>
      </c>
      <c r="E16" s="146" t="s">
        <v>577</v>
      </c>
    </row>
    <row r="17" spans="2:4">
      <c r="C17" s="144"/>
      <c r="D17" s="145"/>
    </row>
    <row r="18" spans="2:4">
      <c r="B18" s="139" t="s">
        <v>578</v>
      </c>
      <c r="D18" s="145"/>
    </row>
    <row r="19" spans="2:4">
      <c r="C19" s="144"/>
      <c r="D19" s="145"/>
    </row>
    <row r="20" spans="2:4">
      <c r="B20" s="146" t="s">
        <v>579</v>
      </c>
      <c r="C20" s="144"/>
      <c r="D20" s="145"/>
    </row>
    <row r="21" spans="2:4" ht="24.95" customHeight="1">
      <c r="B21" s="115" t="s">
        <v>0</v>
      </c>
      <c r="C21" s="115" t="s">
        <v>539</v>
      </c>
      <c r="D21" s="131" t="s">
        <v>540</v>
      </c>
    </row>
    <row r="22" spans="2:4" ht="24.95" customHeight="1">
      <c r="B22" s="117">
        <v>1</v>
      </c>
      <c r="C22" s="118" t="str">
        <f>'termomodernizacja-str 2'!A2</f>
        <v>Termomodernizacja budynku B</v>
      </c>
      <c r="D22" s="132">
        <f>'termomodernizacja-str 2'!D116</f>
        <v>0</v>
      </c>
    </row>
    <row r="23" spans="2:4" ht="24.95" customHeight="1">
      <c r="B23" s="117">
        <v>2</v>
      </c>
      <c r="C23" s="118" t="str">
        <f>'przebudowa-str 3'!A2</f>
        <v>Przebudowa budynku i prace na zewnątrz</v>
      </c>
      <c r="D23" s="132">
        <f>'przebudowa-str 3'!D250</f>
        <v>0</v>
      </c>
    </row>
    <row r="24" spans="2:4" ht="24.95" customHeight="1">
      <c r="B24" s="118"/>
      <c r="C24" s="119" t="s">
        <v>541</v>
      </c>
      <c r="D24" s="132">
        <f>SUM(D22:D23)</f>
        <v>0</v>
      </c>
    </row>
    <row r="25" spans="2:4" ht="24.95" customHeight="1">
      <c r="B25" s="118"/>
      <c r="C25" s="119" t="s">
        <v>542</v>
      </c>
      <c r="D25" s="132">
        <f>D24*23%</f>
        <v>0</v>
      </c>
    </row>
    <row r="26" spans="2:4" ht="24.95" customHeight="1">
      <c r="B26" s="120"/>
      <c r="C26" s="121" t="s">
        <v>543</v>
      </c>
      <c r="D26" s="133">
        <f>D24+D25</f>
        <v>0</v>
      </c>
    </row>
    <row r="28" spans="2:4">
      <c r="B28" s="146" t="s">
        <v>580</v>
      </c>
    </row>
    <row r="29" spans="2:4">
      <c r="B29" s="142" t="s">
        <v>565</v>
      </c>
      <c r="C29" s="141"/>
    </row>
    <row r="30" spans="2:4">
      <c r="B30" s="142" t="s">
        <v>566</v>
      </c>
    </row>
    <row r="31" spans="2:4">
      <c r="B31" s="142" t="s">
        <v>567</v>
      </c>
    </row>
    <row r="34" spans="3:4">
      <c r="D34" s="148" t="s">
        <v>581</v>
      </c>
    </row>
    <row r="35" spans="3:4" ht="33.75">
      <c r="C35" s="140"/>
      <c r="D35" s="147" t="s">
        <v>582</v>
      </c>
    </row>
    <row r="37" spans="3:4">
      <c r="C37" s="138"/>
    </row>
    <row r="42" spans="3:4">
      <c r="C42"/>
    </row>
    <row r="43" spans="3:4">
      <c r="C43"/>
    </row>
    <row r="44" spans="3:4">
      <c r="C44" s="143"/>
    </row>
  </sheetData>
  <mergeCells count="6">
    <mergeCell ref="C6:D6"/>
    <mergeCell ref="C7:D7"/>
    <mergeCell ref="C8:D8"/>
    <mergeCell ref="B1:D1"/>
    <mergeCell ref="C5:D5"/>
    <mergeCell ref="C4:D4"/>
  </mergeCells>
  <printOptions horizontalCentered="1"/>
  <pageMargins left="0.70866141732283472" right="0.70866141732283472" top="0.74803149606299213" bottom="0.74803149606299213" header="0.31496062992125984" footer="0.31496062992125984"/>
  <pageSetup paperSize="9" scale="94" orientation="portrait" r:id="rId1"/>
  <headerFooter>
    <oddHeader>&amp;CKosztorys ofertowy - podsumowanie&amp;RZałącznik nr 9 do SIWZ</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view="pageBreakPreview" topLeftCell="A115" zoomScaleNormal="100" zoomScaleSheetLayoutView="100" workbookViewId="0">
      <selection activeCell="C131" sqref="C131"/>
    </sheetView>
  </sheetViews>
  <sheetFormatPr defaultRowHeight="15"/>
  <cols>
    <col min="1" max="1" width="7.5" style="92" customWidth="1"/>
    <col min="2" max="2" width="20.375" style="7" customWidth="1"/>
    <col min="3" max="3" width="66.875" style="7" customWidth="1"/>
    <col min="4" max="4" width="8" style="3" customWidth="1"/>
    <col min="5" max="5" width="10.75" style="6" customWidth="1"/>
    <col min="6" max="6" width="9" style="13"/>
    <col min="7" max="7" width="11.5" style="13" customWidth="1"/>
    <col min="8" max="16384" width="9" style="6"/>
  </cols>
  <sheetData>
    <row r="1" spans="1:7" s="3" customFormat="1" ht="31.5">
      <c r="A1" s="91" t="s">
        <v>0</v>
      </c>
      <c r="B1" s="18" t="s">
        <v>1</v>
      </c>
      <c r="C1" s="18" t="s">
        <v>2</v>
      </c>
      <c r="D1" s="18" t="s">
        <v>505</v>
      </c>
      <c r="E1" s="18" t="s">
        <v>3</v>
      </c>
      <c r="F1" s="19" t="s">
        <v>156</v>
      </c>
      <c r="G1" s="19" t="s">
        <v>157</v>
      </c>
    </row>
    <row r="2" spans="1:7" s="3" customFormat="1" ht="18.75">
      <c r="A2" s="85" t="s">
        <v>536</v>
      </c>
      <c r="B2" s="86"/>
      <c r="C2" s="20"/>
      <c r="D2" s="21"/>
      <c r="E2" s="21"/>
      <c r="F2" s="22"/>
      <c r="G2" s="22"/>
    </row>
    <row r="3" spans="1:7" s="3" customFormat="1" ht="18.75">
      <c r="A3" s="88" t="s">
        <v>165</v>
      </c>
      <c r="B3" s="86"/>
      <c r="C3" s="87"/>
      <c r="D3" s="21"/>
      <c r="E3" s="21"/>
      <c r="F3" s="22"/>
      <c r="G3" s="22"/>
    </row>
    <row r="4" spans="1:7" s="3" customFormat="1" ht="15.75">
      <c r="A4" s="181" t="s">
        <v>495</v>
      </c>
      <c r="B4" s="182"/>
      <c r="C4" s="76"/>
      <c r="D4" s="44"/>
      <c r="E4" s="44"/>
      <c r="F4" s="122"/>
      <c r="G4" s="77">
        <f>SUM(G5:G7)</f>
        <v>0</v>
      </c>
    </row>
    <row r="5" spans="1:7">
      <c r="A5" s="29">
        <v>1</v>
      </c>
      <c r="B5" s="152" t="s">
        <v>7</v>
      </c>
      <c r="C5" s="24" t="s">
        <v>8</v>
      </c>
      <c r="D5" s="29" t="s">
        <v>9</v>
      </c>
      <c r="E5" s="37">
        <v>27.538</v>
      </c>
      <c r="F5" s="35"/>
      <c r="G5" s="35">
        <f>E5*F5</f>
        <v>0</v>
      </c>
    </row>
    <row r="6" spans="1:7">
      <c r="A6" s="29">
        <v>2</v>
      </c>
      <c r="B6" s="149" t="s">
        <v>22</v>
      </c>
      <c r="C6" s="11" t="s">
        <v>522</v>
      </c>
      <c r="D6" s="1" t="s">
        <v>9</v>
      </c>
      <c r="E6" s="37">
        <f>2.24*1.44+1*1.41+2*1.48+1.95*1.49</f>
        <v>10.501100000000001</v>
      </c>
      <c r="F6" s="12"/>
      <c r="G6" s="35">
        <f>E6*F6</f>
        <v>0</v>
      </c>
    </row>
    <row r="7" spans="1:7" ht="30">
      <c r="A7" s="29">
        <v>3</v>
      </c>
      <c r="B7" s="150" t="s">
        <v>583</v>
      </c>
      <c r="C7" s="151" t="s">
        <v>584</v>
      </c>
      <c r="D7" s="153" t="s">
        <v>9</v>
      </c>
      <c r="E7" s="37">
        <v>119.55</v>
      </c>
      <c r="F7" s="12"/>
      <c r="G7" s="35">
        <f>E7*F7</f>
        <v>0</v>
      </c>
    </row>
    <row r="8" spans="1:7">
      <c r="A8" s="184" t="s">
        <v>544</v>
      </c>
      <c r="B8" s="185"/>
      <c r="C8" s="43"/>
      <c r="D8" s="44"/>
      <c r="E8" s="45"/>
      <c r="F8" s="47"/>
      <c r="G8" s="47">
        <f>SUM(G9:G12)</f>
        <v>0</v>
      </c>
    </row>
    <row r="9" spans="1:7" ht="30">
      <c r="A9" s="29">
        <v>1</v>
      </c>
      <c r="B9" s="4" t="s">
        <v>65</v>
      </c>
      <c r="C9" s="4" t="s">
        <v>66</v>
      </c>
      <c r="D9" s="1" t="s">
        <v>9</v>
      </c>
      <c r="E9" s="5">
        <v>22.902000000000001</v>
      </c>
      <c r="F9" s="12"/>
      <c r="G9" s="35">
        <f t="shared" ref="G9:G12" si="0">E9*F9</f>
        <v>0</v>
      </c>
    </row>
    <row r="10" spans="1:7" ht="30">
      <c r="A10" s="29">
        <v>2</v>
      </c>
      <c r="B10" s="4" t="s">
        <v>67</v>
      </c>
      <c r="C10" s="156" t="s">
        <v>596</v>
      </c>
      <c r="D10" s="1" t="s">
        <v>9</v>
      </c>
      <c r="E10" s="5">
        <v>1.41</v>
      </c>
      <c r="F10" s="12"/>
      <c r="G10" s="35">
        <f t="shared" si="0"/>
        <v>0</v>
      </c>
    </row>
    <row r="11" spans="1:7" ht="30">
      <c r="A11" s="29">
        <v>3</v>
      </c>
      <c r="B11" s="4" t="s">
        <v>68</v>
      </c>
      <c r="C11" s="156" t="s">
        <v>597</v>
      </c>
      <c r="D11" s="1" t="s">
        <v>9</v>
      </c>
      <c r="E11" s="5">
        <v>3.226</v>
      </c>
      <c r="F11" s="12"/>
      <c r="G11" s="35">
        <f t="shared" si="0"/>
        <v>0</v>
      </c>
    </row>
    <row r="12" spans="1:7" ht="45">
      <c r="A12" s="161">
        <v>4</v>
      </c>
      <c r="B12" s="162" t="s">
        <v>493</v>
      </c>
      <c r="C12" s="162" t="s">
        <v>595</v>
      </c>
      <c r="D12" s="163" t="s">
        <v>9</v>
      </c>
      <c r="E12" s="164">
        <v>3.6269999999999998</v>
      </c>
      <c r="F12" s="165"/>
      <c r="G12" s="166">
        <f t="shared" si="0"/>
        <v>0</v>
      </c>
    </row>
    <row r="13" spans="1:7">
      <c r="A13" s="82" t="s">
        <v>545</v>
      </c>
      <c r="B13" s="83"/>
      <c r="C13" s="75"/>
      <c r="D13" s="44"/>
      <c r="E13" s="45"/>
      <c r="F13" s="47"/>
      <c r="G13" s="47">
        <f>SUM(G14:G24)</f>
        <v>0</v>
      </c>
    </row>
    <row r="14" spans="1:7" ht="30">
      <c r="A14" s="29">
        <v>1</v>
      </c>
      <c r="B14" s="4" t="s">
        <v>73</v>
      </c>
      <c r="C14" s="4" t="s">
        <v>74</v>
      </c>
      <c r="D14" s="1" t="s">
        <v>9</v>
      </c>
      <c r="E14" s="5">
        <v>119.55</v>
      </c>
      <c r="F14" s="12"/>
      <c r="G14" s="35">
        <f t="shared" ref="G14:G24" si="1">E14*F14</f>
        <v>0</v>
      </c>
    </row>
    <row r="15" spans="1:7" ht="30">
      <c r="A15" s="29">
        <v>2</v>
      </c>
      <c r="B15" s="4" t="s">
        <v>75</v>
      </c>
      <c r="C15" s="4" t="s">
        <v>76</v>
      </c>
      <c r="D15" s="1" t="s">
        <v>9</v>
      </c>
      <c r="E15" s="5">
        <v>119.55</v>
      </c>
      <c r="F15" s="12"/>
      <c r="G15" s="35">
        <f t="shared" si="1"/>
        <v>0</v>
      </c>
    </row>
    <row r="16" spans="1:7">
      <c r="A16" s="29">
        <v>3</v>
      </c>
      <c r="B16" s="151" t="s">
        <v>164</v>
      </c>
      <c r="C16" s="151" t="s">
        <v>592</v>
      </c>
      <c r="D16" s="153" t="s">
        <v>9</v>
      </c>
      <c r="E16" s="5">
        <f>(0.41*2+0.94*2+0.68*2)*0.8</f>
        <v>3.2479999999999998</v>
      </c>
      <c r="F16" s="12"/>
      <c r="G16" s="35">
        <f t="shared" si="1"/>
        <v>0</v>
      </c>
    </row>
    <row r="17" spans="1:7">
      <c r="A17" s="29">
        <v>3</v>
      </c>
      <c r="B17" s="4" t="s">
        <v>77</v>
      </c>
      <c r="C17" s="4" t="s">
        <v>78</v>
      </c>
      <c r="D17" s="1" t="s">
        <v>9</v>
      </c>
      <c r="E17" s="5">
        <v>119.55</v>
      </c>
      <c r="F17" s="12"/>
      <c r="G17" s="35">
        <f t="shared" si="1"/>
        <v>0</v>
      </c>
    </row>
    <row r="18" spans="1:7">
      <c r="A18" s="29">
        <v>4</v>
      </c>
      <c r="B18" s="4" t="s">
        <v>79</v>
      </c>
      <c r="C18" s="4" t="s">
        <v>80</v>
      </c>
      <c r="D18" s="1" t="s">
        <v>9</v>
      </c>
      <c r="E18" s="5">
        <v>119.55</v>
      </c>
      <c r="F18" s="12"/>
      <c r="G18" s="35">
        <f t="shared" si="1"/>
        <v>0</v>
      </c>
    </row>
    <row r="19" spans="1:7" ht="30">
      <c r="A19" s="29">
        <v>5</v>
      </c>
      <c r="B19" s="4" t="s">
        <v>79</v>
      </c>
      <c r="C19" s="4" t="s">
        <v>81</v>
      </c>
      <c r="D19" s="1" t="s">
        <v>9</v>
      </c>
      <c r="E19" s="5">
        <v>119.55</v>
      </c>
      <c r="F19" s="12"/>
      <c r="G19" s="35">
        <f t="shared" si="1"/>
        <v>0</v>
      </c>
    </row>
    <row r="20" spans="1:7">
      <c r="A20" s="29">
        <v>6</v>
      </c>
      <c r="B20" s="4" t="s">
        <v>82</v>
      </c>
      <c r="C20" s="4" t="s">
        <v>83</v>
      </c>
      <c r="D20" s="1" t="s">
        <v>9</v>
      </c>
      <c r="E20" s="5">
        <v>119.55</v>
      </c>
      <c r="F20" s="12"/>
      <c r="G20" s="35">
        <f t="shared" si="1"/>
        <v>0</v>
      </c>
    </row>
    <row r="21" spans="1:7">
      <c r="A21" s="29">
        <v>7</v>
      </c>
      <c r="B21" s="4" t="s">
        <v>82</v>
      </c>
      <c r="C21" s="4" t="s">
        <v>84</v>
      </c>
      <c r="D21" s="1" t="s">
        <v>9</v>
      </c>
      <c r="E21" s="5">
        <v>8.0399999999999991</v>
      </c>
      <c r="F21" s="12"/>
      <c r="G21" s="35">
        <f t="shared" si="1"/>
        <v>0</v>
      </c>
    </row>
    <row r="22" spans="1:7">
      <c r="A22" s="29">
        <v>8</v>
      </c>
      <c r="B22" s="4" t="s">
        <v>85</v>
      </c>
      <c r="C22" s="151" t="s">
        <v>589</v>
      </c>
      <c r="D22" s="1" t="s">
        <v>24</v>
      </c>
      <c r="E22" s="5">
        <v>19.2</v>
      </c>
      <c r="F22" s="12"/>
      <c r="G22" s="35">
        <f t="shared" si="1"/>
        <v>0</v>
      </c>
    </row>
    <row r="23" spans="1:7">
      <c r="A23" s="29">
        <v>9</v>
      </c>
      <c r="B23" s="4" t="s">
        <v>86</v>
      </c>
      <c r="C23" s="151" t="s">
        <v>590</v>
      </c>
      <c r="D23" s="1" t="s">
        <v>24</v>
      </c>
      <c r="E23" s="5">
        <v>13</v>
      </c>
      <c r="F23" s="12"/>
      <c r="G23" s="35">
        <f t="shared" si="1"/>
        <v>0</v>
      </c>
    </row>
    <row r="24" spans="1:7" ht="30">
      <c r="A24" s="29">
        <v>10</v>
      </c>
      <c r="B24" s="4" t="s">
        <v>87</v>
      </c>
      <c r="C24" s="151" t="s">
        <v>591</v>
      </c>
      <c r="D24" s="1" t="s">
        <v>9</v>
      </c>
      <c r="E24" s="5">
        <v>22.004999999999999</v>
      </c>
      <c r="F24" s="12"/>
      <c r="G24" s="35">
        <f t="shared" si="1"/>
        <v>0</v>
      </c>
    </row>
    <row r="25" spans="1:7">
      <c r="A25" s="82" t="s">
        <v>546</v>
      </c>
      <c r="B25" s="84"/>
      <c r="C25" s="83"/>
      <c r="D25" s="44"/>
      <c r="E25" s="45"/>
      <c r="F25" s="47"/>
      <c r="G25" s="47">
        <f>SUM(G26:G38)</f>
        <v>0</v>
      </c>
    </row>
    <row r="26" spans="1:7">
      <c r="A26" s="29">
        <v>1</v>
      </c>
      <c r="B26" s="4" t="s">
        <v>88</v>
      </c>
      <c r="C26" s="4" t="s">
        <v>89</v>
      </c>
      <c r="D26" s="1" t="s">
        <v>9</v>
      </c>
      <c r="E26" s="5">
        <v>249.62</v>
      </c>
      <c r="F26" s="12"/>
      <c r="G26" s="35">
        <f t="shared" ref="G26:G38" si="2">E26*F26</f>
        <v>0</v>
      </c>
    </row>
    <row r="27" spans="1:7" ht="30">
      <c r="A27" s="29">
        <v>2</v>
      </c>
      <c r="B27" s="151" t="s">
        <v>164</v>
      </c>
      <c r="C27" s="151" t="s">
        <v>588</v>
      </c>
      <c r="D27" s="153" t="s">
        <v>9</v>
      </c>
      <c r="E27" s="5">
        <f>E28+E29</f>
        <v>219.96</v>
      </c>
      <c r="F27" s="12"/>
      <c r="G27" s="35"/>
    </row>
    <row r="28" spans="1:7" ht="30">
      <c r="A28" s="29">
        <v>3</v>
      </c>
      <c r="B28" s="4" t="s">
        <v>90</v>
      </c>
      <c r="C28" s="4" t="s">
        <v>91</v>
      </c>
      <c r="D28" s="1" t="s">
        <v>9</v>
      </c>
      <c r="E28" s="5">
        <v>148.703</v>
      </c>
      <c r="F28" s="12"/>
      <c r="G28" s="35">
        <f t="shared" si="2"/>
        <v>0</v>
      </c>
    </row>
    <row r="29" spans="1:7" ht="30">
      <c r="A29" s="29">
        <v>4</v>
      </c>
      <c r="B29" s="4" t="s">
        <v>90</v>
      </c>
      <c r="C29" s="4" t="s">
        <v>92</v>
      </c>
      <c r="D29" s="1" t="s">
        <v>9</v>
      </c>
      <c r="E29" s="5">
        <v>71.257000000000005</v>
      </c>
      <c r="F29" s="12"/>
      <c r="G29" s="35">
        <f t="shared" si="2"/>
        <v>0</v>
      </c>
    </row>
    <row r="30" spans="1:7" ht="30">
      <c r="A30" s="29">
        <v>5</v>
      </c>
      <c r="B30" s="4" t="s">
        <v>93</v>
      </c>
      <c r="C30" s="4" t="s">
        <v>94</v>
      </c>
      <c r="D30" s="1" t="s">
        <v>24</v>
      </c>
      <c r="E30" s="5">
        <v>63.82</v>
      </c>
      <c r="F30" s="12"/>
      <c r="G30" s="35">
        <f t="shared" si="2"/>
        <v>0</v>
      </c>
    </row>
    <row r="31" spans="1:7" ht="30">
      <c r="A31" s="29">
        <v>6</v>
      </c>
      <c r="B31" s="4" t="s">
        <v>95</v>
      </c>
      <c r="C31" s="4" t="s">
        <v>96</v>
      </c>
      <c r="D31" s="1" t="s">
        <v>41</v>
      </c>
      <c r="E31" s="5">
        <v>1995</v>
      </c>
      <c r="F31" s="12"/>
      <c r="G31" s="35">
        <f t="shared" si="2"/>
        <v>0</v>
      </c>
    </row>
    <row r="32" spans="1:7" ht="30">
      <c r="A32" s="29">
        <v>7</v>
      </c>
      <c r="B32" s="4" t="s">
        <v>97</v>
      </c>
      <c r="C32" s="4" t="s">
        <v>98</v>
      </c>
      <c r="D32" s="1" t="s">
        <v>9</v>
      </c>
      <c r="E32" s="5">
        <v>219.96</v>
      </c>
      <c r="F32" s="12"/>
      <c r="G32" s="35">
        <f t="shared" si="2"/>
        <v>0</v>
      </c>
    </row>
    <row r="33" spans="1:7" ht="30">
      <c r="A33" s="29">
        <v>8</v>
      </c>
      <c r="B33" s="4" t="s">
        <v>99</v>
      </c>
      <c r="C33" s="4" t="s">
        <v>100</v>
      </c>
      <c r="D33" s="1" t="s">
        <v>9</v>
      </c>
      <c r="E33" s="5">
        <v>35.375</v>
      </c>
      <c r="F33" s="12"/>
      <c r="G33" s="35">
        <f t="shared" si="2"/>
        <v>0</v>
      </c>
    </row>
    <row r="34" spans="1:7">
      <c r="A34" s="29">
        <v>9</v>
      </c>
      <c r="B34" s="4" t="s">
        <v>101</v>
      </c>
      <c r="C34" s="4" t="s">
        <v>102</v>
      </c>
      <c r="D34" s="1" t="s">
        <v>9</v>
      </c>
      <c r="E34" s="5">
        <v>255.33500000000001</v>
      </c>
      <c r="F34" s="12"/>
      <c r="G34" s="35">
        <f t="shared" si="2"/>
        <v>0</v>
      </c>
    </row>
    <row r="35" spans="1:7" ht="30">
      <c r="A35" s="29">
        <v>10</v>
      </c>
      <c r="B35" s="4" t="s">
        <v>103</v>
      </c>
      <c r="C35" s="4" t="s">
        <v>104</v>
      </c>
      <c r="D35" s="1" t="s">
        <v>9</v>
      </c>
      <c r="E35" s="5">
        <v>219.96</v>
      </c>
      <c r="F35" s="12"/>
      <c r="G35" s="35">
        <f t="shared" si="2"/>
        <v>0</v>
      </c>
    </row>
    <row r="36" spans="1:7" ht="30">
      <c r="A36" s="29">
        <v>11</v>
      </c>
      <c r="B36" s="4" t="s">
        <v>105</v>
      </c>
      <c r="C36" s="4" t="s">
        <v>106</v>
      </c>
      <c r="D36" s="1" t="s">
        <v>9</v>
      </c>
      <c r="E36" s="5">
        <v>35.375</v>
      </c>
      <c r="F36" s="12"/>
      <c r="G36" s="35">
        <f t="shared" si="2"/>
        <v>0</v>
      </c>
    </row>
    <row r="37" spans="1:7">
      <c r="A37" s="29">
        <v>12</v>
      </c>
      <c r="B37" s="4" t="s">
        <v>107</v>
      </c>
      <c r="C37" s="4" t="s">
        <v>108</v>
      </c>
      <c r="D37" s="1" t="s">
        <v>109</v>
      </c>
      <c r="E37" s="5">
        <v>154.9</v>
      </c>
      <c r="F37" s="12"/>
      <c r="G37" s="35">
        <f t="shared" si="2"/>
        <v>0</v>
      </c>
    </row>
    <row r="38" spans="1:7">
      <c r="A38" s="29">
        <v>13</v>
      </c>
      <c r="B38" s="11" t="s">
        <v>164</v>
      </c>
      <c r="C38" s="4" t="s">
        <v>110</v>
      </c>
      <c r="D38" s="1" t="s">
        <v>24</v>
      </c>
      <c r="E38" s="5">
        <v>17.75</v>
      </c>
      <c r="F38" s="12"/>
      <c r="G38" s="35">
        <f t="shared" si="2"/>
        <v>0</v>
      </c>
    </row>
    <row r="39" spans="1:7">
      <c r="A39" s="82" t="s">
        <v>547</v>
      </c>
      <c r="B39" s="83"/>
      <c r="C39" s="43"/>
      <c r="D39" s="44"/>
      <c r="E39" s="45"/>
      <c r="F39" s="47"/>
      <c r="G39" s="47">
        <f>SUM(G40:G48)</f>
        <v>0</v>
      </c>
    </row>
    <row r="40" spans="1:7" ht="30">
      <c r="A40" s="29">
        <v>1</v>
      </c>
      <c r="B40" s="4" t="s">
        <v>111</v>
      </c>
      <c r="C40" s="4" t="s">
        <v>112</v>
      </c>
      <c r="D40" s="1" t="s">
        <v>9</v>
      </c>
      <c r="E40" s="5">
        <v>31.9</v>
      </c>
      <c r="F40" s="12"/>
      <c r="G40" s="35">
        <f t="shared" ref="G40:G48" si="3">E40*F40</f>
        <v>0</v>
      </c>
    </row>
    <row r="41" spans="1:7" ht="30">
      <c r="A41" s="29">
        <v>2</v>
      </c>
      <c r="B41" s="4" t="s">
        <v>113</v>
      </c>
      <c r="C41" s="4" t="s">
        <v>114</v>
      </c>
      <c r="D41" s="1" t="s">
        <v>13</v>
      </c>
      <c r="E41" s="5">
        <v>31.9</v>
      </c>
      <c r="F41" s="12"/>
      <c r="G41" s="35">
        <f t="shared" si="3"/>
        <v>0</v>
      </c>
    </row>
    <row r="42" spans="1:7" ht="30">
      <c r="A42" s="29">
        <v>3</v>
      </c>
      <c r="B42" s="4" t="s">
        <v>115</v>
      </c>
      <c r="C42" s="4" t="s">
        <v>116</v>
      </c>
      <c r="D42" s="1" t="s">
        <v>13</v>
      </c>
      <c r="E42" s="5">
        <v>31.9</v>
      </c>
      <c r="F42" s="12"/>
      <c r="G42" s="35">
        <f t="shared" si="3"/>
        <v>0</v>
      </c>
    </row>
    <row r="43" spans="1:7" ht="30">
      <c r="A43" s="29">
        <v>4</v>
      </c>
      <c r="B43" s="4" t="s">
        <v>117</v>
      </c>
      <c r="C43" s="4" t="s">
        <v>118</v>
      </c>
      <c r="D43" s="1" t="s">
        <v>9</v>
      </c>
      <c r="E43" s="5">
        <v>31.9</v>
      </c>
      <c r="F43" s="12"/>
      <c r="G43" s="35">
        <f t="shared" si="3"/>
        <v>0</v>
      </c>
    </row>
    <row r="44" spans="1:7" ht="30">
      <c r="A44" s="29">
        <v>5</v>
      </c>
      <c r="B44" s="4" t="s">
        <v>119</v>
      </c>
      <c r="C44" s="4" t="s">
        <v>120</v>
      </c>
      <c r="D44" s="1" t="s">
        <v>9</v>
      </c>
      <c r="E44" s="5">
        <v>16.03</v>
      </c>
      <c r="F44" s="12"/>
      <c r="G44" s="35">
        <f t="shared" si="3"/>
        <v>0</v>
      </c>
    </row>
    <row r="45" spans="1:7" ht="30">
      <c r="A45" s="29">
        <v>6</v>
      </c>
      <c r="B45" s="4" t="s">
        <v>121</v>
      </c>
      <c r="C45" s="4" t="s">
        <v>122</v>
      </c>
      <c r="D45" s="1" t="s">
        <v>9</v>
      </c>
      <c r="E45" s="5">
        <v>16.03</v>
      </c>
      <c r="F45" s="12"/>
      <c r="G45" s="35">
        <f t="shared" si="3"/>
        <v>0</v>
      </c>
    </row>
    <row r="46" spans="1:7" ht="30">
      <c r="A46" s="29">
        <v>7</v>
      </c>
      <c r="B46" s="4" t="s">
        <v>123</v>
      </c>
      <c r="C46" s="4" t="s">
        <v>124</v>
      </c>
      <c r="D46" s="1" t="s">
        <v>9</v>
      </c>
      <c r="E46" s="5">
        <v>16.03</v>
      </c>
      <c r="F46" s="12"/>
      <c r="G46" s="35">
        <f t="shared" si="3"/>
        <v>0</v>
      </c>
    </row>
    <row r="47" spans="1:7">
      <c r="A47" s="29">
        <v>8</v>
      </c>
      <c r="B47" s="4" t="s">
        <v>125</v>
      </c>
      <c r="C47" s="4" t="s">
        <v>126</v>
      </c>
      <c r="D47" s="1" t="s">
        <v>9</v>
      </c>
      <c r="E47" s="5">
        <v>16.03</v>
      </c>
      <c r="F47" s="12"/>
      <c r="G47" s="35">
        <f t="shared" si="3"/>
        <v>0</v>
      </c>
    </row>
    <row r="48" spans="1:7" ht="30">
      <c r="A48" s="29">
        <v>9</v>
      </c>
      <c r="B48" s="4" t="s">
        <v>127</v>
      </c>
      <c r="C48" s="4" t="s">
        <v>128</v>
      </c>
      <c r="D48" s="1" t="s">
        <v>9</v>
      </c>
      <c r="E48" s="5">
        <v>16.03</v>
      </c>
      <c r="F48" s="12"/>
      <c r="G48" s="35">
        <f t="shared" si="3"/>
        <v>0</v>
      </c>
    </row>
    <row r="49" spans="1:8">
      <c r="A49" s="184" t="s">
        <v>548</v>
      </c>
      <c r="B49" s="185"/>
      <c r="C49" s="43"/>
      <c r="D49" s="44"/>
      <c r="E49" s="45"/>
      <c r="F49" s="47"/>
      <c r="G49" s="47">
        <f>SUM(G50:G53)</f>
        <v>0</v>
      </c>
    </row>
    <row r="50" spans="1:8">
      <c r="A50" s="29">
        <v>1</v>
      </c>
      <c r="B50" s="4" t="s">
        <v>164</v>
      </c>
      <c r="C50" s="4" t="s">
        <v>129</v>
      </c>
      <c r="D50" s="1" t="s">
        <v>41</v>
      </c>
      <c r="E50" s="5">
        <v>16</v>
      </c>
      <c r="F50" s="12"/>
      <c r="G50" s="35">
        <f t="shared" ref="G50:G53" si="4">E50*F50</f>
        <v>0</v>
      </c>
    </row>
    <row r="51" spans="1:8">
      <c r="A51" s="29">
        <v>2</v>
      </c>
      <c r="B51" s="4" t="s">
        <v>164</v>
      </c>
      <c r="C51" s="4" t="s">
        <v>130</v>
      </c>
      <c r="D51" s="1" t="s">
        <v>41</v>
      </c>
      <c r="E51" s="5">
        <v>2</v>
      </c>
      <c r="F51" s="12"/>
      <c r="G51" s="35">
        <f t="shared" si="4"/>
        <v>0</v>
      </c>
    </row>
    <row r="52" spans="1:8" ht="30">
      <c r="A52" s="29">
        <v>3</v>
      </c>
      <c r="B52" s="4" t="s">
        <v>164</v>
      </c>
      <c r="C52" s="4" t="s">
        <v>131</v>
      </c>
      <c r="D52" s="1" t="s">
        <v>6</v>
      </c>
      <c r="E52" s="5">
        <v>2</v>
      </c>
      <c r="F52" s="12"/>
      <c r="G52" s="35">
        <f t="shared" si="4"/>
        <v>0</v>
      </c>
    </row>
    <row r="53" spans="1:8" ht="30">
      <c r="A53" s="29">
        <v>4</v>
      </c>
      <c r="B53" s="4" t="s">
        <v>164</v>
      </c>
      <c r="C53" s="4" t="s">
        <v>132</v>
      </c>
      <c r="D53" s="1" t="s">
        <v>6</v>
      </c>
      <c r="E53" s="5">
        <v>2</v>
      </c>
      <c r="F53" s="12"/>
      <c r="G53" s="35">
        <f t="shared" si="4"/>
        <v>0</v>
      </c>
    </row>
    <row r="54" spans="1:8" ht="28.5" customHeight="1">
      <c r="A54" s="15"/>
      <c r="B54" s="15"/>
      <c r="C54" s="78" t="s">
        <v>518</v>
      </c>
      <c r="D54" s="94"/>
      <c r="E54" s="93" t="s">
        <v>517</v>
      </c>
      <c r="F54" s="130"/>
      <c r="G54" s="16">
        <f>SUM(G49,G39,G25,G13,G8,G4)</f>
        <v>0</v>
      </c>
    </row>
    <row r="55" spans="1:8" ht="12.75" customHeight="1">
      <c r="A55" s="29"/>
      <c r="B55" s="24"/>
      <c r="C55" s="24"/>
      <c r="D55" s="25"/>
      <c r="E55" s="26"/>
      <c r="F55" s="125"/>
      <c r="G55" s="27"/>
      <c r="H55" s="28"/>
    </row>
    <row r="56" spans="1:8" ht="15.75">
      <c r="A56" s="186" t="s">
        <v>502</v>
      </c>
      <c r="B56" s="186"/>
      <c r="C56" s="15"/>
      <c r="D56" s="21"/>
      <c r="E56" s="14"/>
      <c r="F56" s="23"/>
      <c r="G56" s="23"/>
    </row>
    <row r="57" spans="1:8" ht="25.5" customHeight="1">
      <c r="A57" s="187" t="s">
        <v>503</v>
      </c>
      <c r="B57" s="187"/>
      <c r="C57" s="48"/>
      <c r="D57" s="49"/>
      <c r="E57" s="51"/>
      <c r="F57" s="52"/>
      <c r="G57" s="52"/>
    </row>
    <row r="58" spans="1:8" ht="30">
      <c r="A58" s="29">
        <v>1</v>
      </c>
      <c r="B58" s="4" t="s">
        <v>173</v>
      </c>
      <c r="C58" s="167" t="s">
        <v>609</v>
      </c>
      <c r="D58" s="1" t="s">
        <v>171</v>
      </c>
      <c r="E58" s="5">
        <v>1</v>
      </c>
      <c r="F58" s="12"/>
      <c r="G58" s="35">
        <f t="shared" ref="G58:G72" si="5">E58*F58</f>
        <v>0</v>
      </c>
    </row>
    <row r="59" spans="1:8" ht="30">
      <c r="A59" s="29">
        <v>2</v>
      </c>
      <c r="B59" s="4" t="s">
        <v>174</v>
      </c>
      <c r="C59" s="167" t="s">
        <v>610</v>
      </c>
      <c r="D59" s="1" t="s">
        <v>171</v>
      </c>
      <c r="E59" s="5">
        <v>1</v>
      </c>
      <c r="F59" s="12"/>
      <c r="G59" s="35">
        <f t="shared" si="5"/>
        <v>0</v>
      </c>
    </row>
    <row r="60" spans="1:8" ht="30">
      <c r="A60" s="29">
        <v>3</v>
      </c>
      <c r="B60" s="4" t="s">
        <v>174</v>
      </c>
      <c r="C60" s="167" t="s">
        <v>611</v>
      </c>
      <c r="D60" s="1" t="s">
        <v>171</v>
      </c>
      <c r="E60" s="5">
        <v>2</v>
      </c>
      <c r="F60" s="12"/>
      <c r="G60" s="35">
        <f t="shared" si="5"/>
        <v>0</v>
      </c>
    </row>
    <row r="61" spans="1:8" ht="30">
      <c r="A61" s="29">
        <v>4</v>
      </c>
      <c r="B61" s="4" t="s">
        <v>174</v>
      </c>
      <c r="C61" s="167" t="s">
        <v>612</v>
      </c>
      <c r="D61" s="1" t="s">
        <v>171</v>
      </c>
      <c r="E61" s="5">
        <v>1</v>
      </c>
      <c r="F61" s="12"/>
      <c r="G61" s="35">
        <f t="shared" si="5"/>
        <v>0</v>
      </c>
    </row>
    <row r="62" spans="1:8" ht="30">
      <c r="A62" s="29">
        <v>5</v>
      </c>
      <c r="B62" s="4" t="s">
        <v>174</v>
      </c>
      <c r="C62" s="167" t="s">
        <v>613</v>
      </c>
      <c r="D62" s="1" t="s">
        <v>171</v>
      </c>
      <c r="E62" s="5">
        <v>1</v>
      </c>
      <c r="F62" s="12"/>
      <c r="G62" s="35">
        <f t="shared" si="5"/>
        <v>0</v>
      </c>
    </row>
    <row r="63" spans="1:8" ht="30">
      <c r="A63" s="29">
        <v>6</v>
      </c>
      <c r="B63" s="4" t="s">
        <v>182</v>
      </c>
      <c r="C63" s="4" t="s">
        <v>183</v>
      </c>
      <c r="D63" s="1" t="s">
        <v>24</v>
      </c>
      <c r="E63" s="5">
        <v>38</v>
      </c>
      <c r="F63" s="12"/>
      <c r="G63" s="35">
        <f t="shared" si="5"/>
        <v>0</v>
      </c>
    </row>
    <row r="64" spans="1:8" ht="30">
      <c r="A64" s="29">
        <v>7</v>
      </c>
      <c r="B64" s="4" t="s">
        <v>182</v>
      </c>
      <c r="C64" s="4" t="s">
        <v>184</v>
      </c>
      <c r="D64" s="1" t="s">
        <v>24</v>
      </c>
      <c r="E64" s="5">
        <v>34</v>
      </c>
      <c r="F64" s="12"/>
      <c r="G64" s="35">
        <f t="shared" si="5"/>
        <v>0</v>
      </c>
    </row>
    <row r="65" spans="1:7" ht="30">
      <c r="A65" s="29">
        <v>8</v>
      </c>
      <c r="B65" s="4" t="s">
        <v>185</v>
      </c>
      <c r="C65" s="4" t="s">
        <v>186</v>
      </c>
      <c r="D65" s="1" t="s">
        <v>24</v>
      </c>
      <c r="E65" s="5">
        <v>30</v>
      </c>
      <c r="F65" s="12"/>
      <c r="G65" s="35">
        <f t="shared" si="5"/>
        <v>0</v>
      </c>
    </row>
    <row r="66" spans="1:7" ht="30">
      <c r="A66" s="29">
        <v>9</v>
      </c>
      <c r="B66" s="4" t="s">
        <v>187</v>
      </c>
      <c r="C66" s="4" t="s">
        <v>188</v>
      </c>
      <c r="D66" s="1" t="s">
        <v>24</v>
      </c>
      <c r="E66" s="5">
        <v>10</v>
      </c>
      <c r="F66" s="12"/>
      <c r="G66" s="35">
        <f t="shared" si="5"/>
        <v>0</v>
      </c>
    </row>
    <row r="67" spans="1:7" ht="52.5" customHeight="1">
      <c r="A67" s="29">
        <v>10</v>
      </c>
      <c r="B67" s="4" t="s">
        <v>164</v>
      </c>
      <c r="C67" s="169" t="s">
        <v>608</v>
      </c>
      <c r="D67" s="1" t="s">
        <v>168</v>
      </c>
      <c r="E67" s="5">
        <v>6</v>
      </c>
      <c r="F67" s="12"/>
      <c r="G67" s="35">
        <f t="shared" si="5"/>
        <v>0</v>
      </c>
    </row>
    <row r="68" spans="1:7" ht="22.5" customHeight="1">
      <c r="A68" s="29">
        <v>11</v>
      </c>
      <c r="B68" s="4" t="s">
        <v>189</v>
      </c>
      <c r="C68" s="167" t="s">
        <v>614</v>
      </c>
      <c r="D68" s="1" t="s">
        <v>24</v>
      </c>
      <c r="E68" s="5">
        <v>112</v>
      </c>
      <c r="F68" s="12"/>
      <c r="G68" s="35">
        <f t="shared" si="5"/>
        <v>0</v>
      </c>
    </row>
    <row r="69" spans="1:7" ht="30">
      <c r="A69" s="29">
        <v>12</v>
      </c>
      <c r="B69" s="4" t="s">
        <v>190</v>
      </c>
      <c r="C69" s="4" t="s">
        <v>191</v>
      </c>
      <c r="D69" s="1" t="s">
        <v>24</v>
      </c>
      <c r="E69" s="5">
        <v>112</v>
      </c>
      <c r="F69" s="12"/>
      <c r="G69" s="35">
        <f t="shared" si="5"/>
        <v>0</v>
      </c>
    </row>
    <row r="70" spans="1:7" ht="30">
      <c r="A70" s="29">
        <v>13</v>
      </c>
      <c r="B70" s="4" t="s">
        <v>192</v>
      </c>
      <c r="C70" s="4" t="s">
        <v>193</v>
      </c>
      <c r="D70" s="1" t="s">
        <v>24</v>
      </c>
      <c r="E70" s="5">
        <v>112</v>
      </c>
      <c r="F70" s="12"/>
      <c r="G70" s="35">
        <f t="shared" si="5"/>
        <v>0</v>
      </c>
    </row>
    <row r="71" spans="1:7" ht="30">
      <c r="A71" s="29">
        <v>14</v>
      </c>
      <c r="B71" s="4" t="s">
        <v>194</v>
      </c>
      <c r="C71" s="4" t="s">
        <v>195</v>
      </c>
      <c r="D71" s="1" t="s">
        <v>196</v>
      </c>
      <c r="E71" s="5">
        <v>9</v>
      </c>
      <c r="F71" s="12"/>
      <c r="G71" s="35">
        <f t="shared" si="5"/>
        <v>0</v>
      </c>
    </row>
    <row r="72" spans="1:7" ht="45">
      <c r="A72" s="29">
        <v>15</v>
      </c>
      <c r="B72" s="4" t="s">
        <v>164</v>
      </c>
      <c r="C72" s="167" t="s">
        <v>615</v>
      </c>
      <c r="D72" s="1" t="s">
        <v>171</v>
      </c>
      <c r="E72" s="5">
        <v>1</v>
      </c>
      <c r="F72" s="12"/>
      <c r="G72" s="35">
        <f t="shared" si="5"/>
        <v>0</v>
      </c>
    </row>
    <row r="73" spans="1:7" ht="26.25" customHeight="1">
      <c r="A73" s="71"/>
      <c r="B73" s="60"/>
      <c r="C73" s="97" t="s">
        <v>519</v>
      </c>
      <c r="D73" s="103"/>
      <c r="E73" s="96" t="s">
        <v>504</v>
      </c>
      <c r="F73" s="98"/>
      <c r="G73" s="98">
        <f>SUM(G58:G72)</f>
        <v>0</v>
      </c>
    </row>
    <row r="74" spans="1:7" ht="13.5" customHeight="1">
      <c r="A74" s="33"/>
      <c r="B74" s="34"/>
      <c r="C74" s="34"/>
      <c r="D74" s="101"/>
      <c r="E74" s="102"/>
      <c r="F74" s="124"/>
      <c r="G74" s="27"/>
    </row>
    <row r="75" spans="1:7" ht="27.75" customHeight="1">
      <c r="A75" s="95" t="s">
        <v>509</v>
      </c>
      <c r="B75" s="105"/>
      <c r="C75" s="106"/>
      <c r="D75" s="49"/>
      <c r="E75" s="50"/>
      <c r="F75" s="52"/>
      <c r="G75" s="52"/>
    </row>
    <row r="76" spans="1:7">
      <c r="A76" s="183" t="s">
        <v>511</v>
      </c>
      <c r="B76" s="183"/>
      <c r="C76" s="43"/>
      <c r="D76" s="44"/>
      <c r="E76" s="46"/>
      <c r="F76" s="47"/>
      <c r="G76" s="53">
        <f>SUM(G77:G78)</f>
        <v>0</v>
      </c>
    </row>
    <row r="77" spans="1:7" ht="65.25" customHeight="1">
      <c r="A77" s="29">
        <v>1</v>
      </c>
      <c r="B77" s="4" t="s">
        <v>4</v>
      </c>
      <c r="C77" s="90" t="s">
        <v>535</v>
      </c>
      <c r="D77" s="1" t="s">
        <v>168</v>
      </c>
      <c r="E77" s="5">
        <v>1</v>
      </c>
      <c r="F77" s="12"/>
      <c r="G77" s="35">
        <f t="shared" ref="G77:G78" si="6">E77*F77</f>
        <v>0</v>
      </c>
    </row>
    <row r="78" spans="1:7" ht="30">
      <c r="A78" s="29">
        <v>2</v>
      </c>
      <c r="B78" s="4" t="s">
        <v>302</v>
      </c>
      <c r="C78" s="4" t="s">
        <v>303</v>
      </c>
      <c r="D78" s="1" t="s">
        <v>9</v>
      </c>
      <c r="E78" s="5">
        <v>0.3</v>
      </c>
      <c r="F78" s="12"/>
      <c r="G78" s="35">
        <f t="shared" si="6"/>
        <v>0</v>
      </c>
    </row>
    <row r="79" spans="1:7">
      <c r="A79" s="183" t="s">
        <v>512</v>
      </c>
      <c r="B79" s="183"/>
      <c r="C79" s="43"/>
      <c r="D79" s="44"/>
      <c r="E79" s="45"/>
      <c r="F79" s="47"/>
      <c r="G79" s="53">
        <f>SUM(G80:G84)</f>
        <v>0</v>
      </c>
    </row>
    <row r="80" spans="1:7">
      <c r="A80" s="29">
        <v>1</v>
      </c>
      <c r="B80" s="4" t="s">
        <v>304</v>
      </c>
      <c r="C80" s="4" t="s">
        <v>305</v>
      </c>
      <c r="D80" s="1" t="s">
        <v>171</v>
      </c>
      <c r="E80" s="5">
        <v>1</v>
      </c>
      <c r="F80" s="12"/>
      <c r="G80" s="35">
        <f t="shared" ref="G80:G84" si="7">E80*F80</f>
        <v>0</v>
      </c>
    </row>
    <row r="81" spans="1:7" ht="30">
      <c r="A81" s="29">
        <v>2</v>
      </c>
      <c r="B81" s="4" t="s">
        <v>318</v>
      </c>
      <c r="C81" s="4" t="s">
        <v>319</v>
      </c>
      <c r="D81" s="1" t="s">
        <v>24</v>
      </c>
      <c r="E81" s="5">
        <v>22</v>
      </c>
      <c r="F81" s="12"/>
      <c r="G81" s="35">
        <f t="shared" si="7"/>
        <v>0</v>
      </c>
    </row>
    <row r="82" spans="1:7" ht="30">
      <c r="A82" s="29">
        <v>3</v>
      </c>
      <c r="B82" s="4" t="s">
        <v>320</v>
      </c>
      <c r="C82" s="4" t="s">
        <v>321</v>
      </c>
      <c r="D82" s="1" t="s">
        <v>24</v>
      </c>
      <c r="E82" s="5">
        <v>5</v>
      </c>
      <c r="F82" s="12"/>
      <c r="G82" s="35">
        <f t="shared" si="7"/>
        <v>0</v>
      </c>
    </row>
    <row r="83" spans="1:7" ht="30">
      <c r="A83" s="29">
        <v>4</v>
      </c>
      <c r="B83" s="4" t="s">
        <v>322</v>
      </c>
      <c r="C83" s="4" t="s">
        <v>323</v>
      </c>
      <c r="D83" s="1" t="s">
        <v>324</v>
      </c>
      <c r="E83" s="5">
        <v>4</v>
      </c>
      <c r="F83" s="12"/>
      <c r="G83" s="35">
        <f t="shared" si="7"/>
        <v>0</v>
      </c>
    </row>
    <row r="84" spans="1:7">
      <c r="A84" s="29">
        <v>5</v>
      </c>
      <c r="B84" s="4" t="s">
        <v>166</v>
      </c>
      <c r="C84" s="4" t="s">
        <v>325</v>
      </c>
      <c r="D84" s="1" t="s">
        <v>41</v>
      </c>
      <c r="E84" s="5">
        <v>2</v>
      </c>
      <c r="F84" s="12"/>
      <c r="G84" s="35">
        <f t="shared" si="7"/>
        <v>0</v>
      </c>
    </row>
    <row r="85" spans="1:7">
      <c r="A85" s="184" t="s">
        <v>513</v>
      </c>
      <c r="B85" s="185"/>
      <c r="C85" s="43"/>
      <c r="D85" s="44"/>
      <c r="E85" s="45"/>
      <c r="F85" s="47"/>
      <c r="G85" s="47">
        <f>SUM(G86:G104)</f>
        <v>0</v>
      </c>
    </row>
    <row r="86" spans="1:7" ht="30">
      <c r="A86" s="29">
        <v>1</v>
      </c>
      <c r="B86" s="4" t="s">
        <v>328</v>
      </c>
      <c r="C86" s="4" t="s">
        <v>329</v>
      </c>
      <c r="D86" s="1" t="s">
        <v>171</v>
      </c>
      <c r="E86" s="5">
        <v>6</v>
      </c>
      <c r="F86" s="12"/>
      <c r="G86" s="35">
        <f t="shared" ref="G86:G104" si="8">E86*F86</f>
        <v>0</v>
      </c>
    </row>
    <row r="87" spans="1:7" ht="30">
      <c r="A87" s="29">
        <v>2</v>
      </c>
      <c r="B87" s="4" t="s">
        <v>330</v>
      </c>
      <c r="C87" s="4" t="s">
        <v>331</v>
      </c>
      <c r="D87" s="1" t="s">
        <v>168</v>
      </c>
      <c r="E87" s="5">
        <v>51</v>
      </c>
      <c r="F87" s="12"/>
      <c r="G87" s="35">
        <f t="shared" si="8"/>
        <v>0</v>
      </c>
    </row>
    <row r="88" spans="1:7" ht="30">
      <c r="A88" s="29">
        <v>3</v>
      </c>
      <c r="B88" s="4" t="s">
        <v>332</v>
      </c>
      <c r="C88" s="4" t="s">
        <v>333</v>
      </c>
      <c r="D88" s="1" t="s">
        <v>171</v>
      </c>
      <c r="E88" s="5">
        <v>14</v>
      </c>
      <c r="F88" s="12"/>
      <c r="G88" s="35">
        <f t="shared" si="8"/>
        <v>0</v>
      </c>
    </row>
    <row r="89" spans="1:7" ht="30">
      <c r="A89" s="29">
        <v>4</v>
      </c>
      <c r="B89" s="4" t="s">
        <v>332</v>
      </c>
      <c r="C89" s="4" t="s">
        <v>334</v>
      </c>
      <c r="D89" s="1" t="s">
        <v>171</v>
      </c>
      <c r="E89" s="5">
        <v>1</v>
      </c>
      <c r="F89" s="12"/>
      <c r="G89" s="35">
        <f t="shared" si="8"/>
        <v>0</v>
      </c>
    </row>
    <row r="90" spans="1:7" ht="30">
      <c r="A90" s="29">
        <v>5</v>
      </c>
      <c r="B90" s="4" t="s">
        <v>332</v>
      </c>
      <c r="C90" s="4" t="s">
        <v>335</v>
      </c>
      <c r="D90" s="1" t="s">
        <v>171</v>
      </c>
      <c r="E90" s="5">
        <v>4</v>
      </c>
      <c r="F90" s="12"/>
      <c r="G90" s="35">
        <f t="shared" si="8"/>
        <v>0</v>
      </c>
    </row>
    <row r="91" spans="1:7" ht="30">
      <c r="A91" s="29">
        <v>6</v>
      </c>
      <c r="B91" s="4" t="s">
        <v>332</v>
      </c>
      <c r="C91" s="4" t="s">
        <v>336</v>
      </c>
      <c r="D91" s="1" t="s">
        <v>171</v>
      </c>
      <c r="E91" s="5">
        <v>3</v>
      </c>
      <c r="F91" s="12"/>
      <c r="G91" s="35">
        <f t="shared" si="8"/>
        <v>0</v>
      </c>
    </row>
    <row r="92" spans="1:7" ht="30">
      <c r="A92" s="29">
        <v>7</v>
      </c>
      <c r="B92" s="4" t="s">
        <v>332</v>
      </c>
      <c r="C92" s="4" t="s">
        <v>337</v>
      </c>
      <c r="D92" s="1" t="s">
        <v>171</v>
      </c>
      <c r="E92" s="5">
        <v>5</v>
      </c>
      <c r="F92" s="12"/>
      <c r="G92" s="35">
        <f t="shared" si="8"/>
        <v>0</v>
      </c>
    </row>
    <row r="93" spans="1:7" ht="30">
      <c r="A93" s="29">
        <v>8</v>
      </c>
      <c r="B93" s="4" t="s">
        <v>332</v>
      </c>
      <c r="C93" s="4" t="s">
        <v>338</v>
      </c>
      <c r="D93" s="1" t="s">
        <v>171</v>
      </c>
      <c r="E93" s="5">
        <v>9</v>
      </c>
      <c r="F93" s="12"/>
      <c r="G93" s="35">
        <f t="shared" si="8"/>
        <v>0</v>
      </c>
    </row>
    <row r="94" spans="1:7" ht="30">
      <c r="A94" s="29">
        <v>9</v>
      </c>
      <c r="B94" s="4" t="s">
        <v>332</v>
      </c>
      <c r="C94" s="4" t="s">
        <v>339</v>
      </c>
      <c r="D94" s="1" t="s">
        <v>171</v>
      </c>
      <c r="E94" s="5">
        <v>6</v>
      </c>
      <c r="F94" s="12"/>
      <c r="G94" s="35">
        <f t="shared" si="8"/>
        <v>0</v>
      </c>
    </row>
    <row r="95" spans="1:7" ht="30">
      <c r="A95" s="29">
        <v>10</v>
      </c>
      <c r="B95" s="4" t="s">
        <v>332</v>
      </c>
      <c r="C95" s="4" t="s">
        <v>340</v>
      </c>
      <c r="D95" s="1" t="s">
        <v>171</v>
      </c>
      <c r="E95" s="5">
        <v>5</v>
      </c>
      <c r="F95" s="12"/>
      <c r="G95" s="35">
        <f t="shared" si="8"/>
        <v>0</v>
      </c>
    </row>
    <row r="96" spans="1:7" ht="30">
      <c r="A96" s="29">
        <v>11</v>
      </c>
      <c r="B96" s="4" t="s">
        <v>332</v>
      </c>
      <c r="C96" s="4" t="s">
        <v>341</v>
      </c>
      <c r="D96" s="1" t="s">
        <v>171</v>
      </c>
      <c r="E96" s="5">
        <v>2</v>
      </c>
      <c r="F96" s="12"/>
      <c r="G96" s="35">
        <f t="shared" si="8"/>
        <v>0</v>
      </c>
    </row>
    <row r="97" spans="1:7" ht="30">
      <c r="A97" s="29">
        <v>12</v>
      </c>
      <c r="B97" s="4" t="s">
        <v>332</v>
      </c>
      <c r="C97" s="4" t="s">
        <v>342</v>
      </c>
      <c r="D97" s="1" t="s">
        <v>171</v>
      </c>
      <c r="E97" s="5">
        <v>2</v>
      </c>
      <c r="F97" s="12"/>
      <c r="G97" s="35">
        <f t="shared" si="8"/>
        <v>0</v>
      </c>
    </row>
    <row r="98" spans="1:7" ht="30">
      <c r="A98" s="29">
        <v>13</v>
      </c>
      <c r="B98" s="4" t="s">
        <v>347</v>
      </c>
      <c r="C98" s="4" t="s">
        <v>348</v>
      </c>
      <c r="D98" s="1" t="s">
        <v>171</v>
      </c>
      <c r="E98" s="5">
        <v>74</v>
      </c>
      <c r="F98" s="12"/>
      <c r="G98" s="35">
        <f t="shared" si="8"/>
        <v>0</v>
      </c>
    </row>
    <row r="99" spans="1:7" ht="45">
      <c r="A99" s="29">
        <v>14</v>
      </c>
      <c r="B99" s="4" t="s">
        <v>349</v>
      </c>
      <c r="C99" s="4" t="s">
        <v>350</v>
      </c>
      <c r="D99" s="1" t="s">
        <v>171</v>
      </c>
      <c r="E99" s="5">
        <v>5</v>
      </c>
      <c r="F99" s="12"/>
      <c r="G99" s="35">
        <f t="shared" si="8"/>
        <v>0</v>
      </c>
    </row>
    <row r="100" spans="1:7" ht="45">
      <c r="A100" s="29">
        <v>15</v>
      </c>
      <c r="B100" s="4" t="s">
        <v>351</v>
      </c>
      <c r="C100" s="4" t="s">
        <v>352</v>
      </c>
      <c r="D100" s="1" t="s">
        <v>171</v>
      </c>
      <c r="E100" s="5">
        <v>11</v>
      </c>
      <c r="F100" s="12"/>
      <c r="G100" s="35">
        <f t="shared" si="8"/>
        <v>0</v>
      </c>
    </row>
    <row r="101" spans="1:7" ht="45">
      <c r="A101" s="29">
        <v>16</v>
      </c>
      <c r="B101" s="4" t="s">
        <v>353</v>
      </c>
      <c r="C101" s="4" t="s">
        <v>354</v>
      </c>
      <c r="D101" s="1" t="s">
        <v>171</v>
      </c>
      <c r="E101" s="5">
        <v>6</v>
      </c>
      <c r="F101" s="12"/>
      <c r="G101" s="35">
        <f t="shared" si="8"/>
        <v>0</v>
      </c>
    </row>
    <row r="102" spans="1:7" ht="45">
      <c r="A102" s="29">
        <v>17</v>
      </c>
      <c r="B102" s="4" t="s">
        <v>355</v>
      </c>
      <c r="C102" s="4" t="s">
        <v>356</v>
      </c>
      <c r="D102" s="1" t="s">
        <v>171</v>
      </c>
      <c r="E102" s="5">
        <v>5</v>
      </c>
      <c r="F102" s="12"/>
      <c r="G102" s="35">
        <f t="shared" si="8"/>
        <v>0</v>
      </c>
    </row>
    <row r="103" spans="1:7">
      <c r="A103" s="29">
        <v>18</v>
      </c>
      <c r="B103" s="4" t="s">
        <v>365</v>
      </c>
      <c r="C103" s="4" t="s">
        <v>366</v>
      </c>
      <c r="D103" s="1" t="s">
        <v>24</v>
      </c>
      <c r="E103" s="5">
        <v>612</v>
      </c>
      <c r="F103" s="12"/>
      <c r="G103" s="35">
        <f t="shared" si="8"/>
        <v>0</v>
      </c>
    </row>
    <row r="104" spans="1:7" ht="30">
      <c r="A104" s="29">
        <v>19</v>
      </c>
      <c r="B104" s="4" t="s">
        <v>369</v>
      </c>
      <c r="C104" s="4" t="s">
        <v>370</v>
      </c>
      <c r="D104" s="1" t="s">
        <v>24</v>
      </c>
      <c r="E104" s="5">
        <v>20</v>
      </c>
      <c r="F104" s="12"/>
      <c r="G104" s="35">
        <f t="shared" si="8"/>
        <v>0</v>
      </c>
    </row>
    <row r="105" spans="1:7" ht="17.25" customHeight="1">
      <c r="A105" s="184" t="s">
        <v>549</v>
      </c>
      <c r="B105" s="185"/>
      <c r="C105" s="43"/>
      <c r="D105" s="44"/>
      <c r="E105" s="45"/>
      <c r="F105" s="47"/>
      <c r="G105" s="47">
        <f>SUM(G106:G114)</f>
        <v>0</v>
      </c>
    </row>
    <row r="106" spans="1:7" ht="30">
      <c r="A106" s="29">
        <v>1</v>
      </c>
      <c r="B106" s="4" t="s">
        <v>401</v>
      </c>
      <c r="C106" s="4" t="s">
        <v>402</v>
      </c>
      <c r="D106" s="1" t="s">
        <v>24</v>
      </c>
      <c r="E106" s="5">
        <v>40</v>
      </c>
      <c r="F106" s="12"/>
      <c r="G106" s="35">
        <f t="shared" ref="G106:G114" si="9">E106*F106</f>
        <v>0</v>
      </c>
    </row>
    <row r="107" spans="1:7" ht="30">
      <c r="A107" s="29">
        <v>2</v>
      </c>
      <c r="B107" s="4" t="s">
        <v>403</v>
      </c>
      <c r="C107" s="4" t="s">
        <v>404</v>
      </c>
      <c r="D107" s="1" t="s">
        <v>24</v>
      </c>
      <c r="E107" s="5">
        <v>14</v>
      </c>
      <c r="F107" s="12"/>
      <c r="G107" s="35">
        <f t="shared" si="9"/>
        <v>0</v>
      </c>
    </row>
    <row r="108" spans="1:7" ht="30">
      <c r="A108" s="29">
        <v>3</v>
      </c>
      <c r="B108" s="4" t="s">
        <v>405</v>
      </c>
      <c r="C108" s="4" t="s">
        <v>406</v>
      </c>
      <c r="D108" s="1" t="s">
        <v>24</v>
      </c>
      <c r="E108" s="5">
        <v>14</v>
      </c>
      <c r="F108" s="12"/>
      <c r="G108" s="35">
        <f t="shared" si="9"/>
        <v>0</v>
      </c>
    </row>
    <row r="109" spans="1:7" ht="30">
      <c r="A109" s="29">
        <v>4</v>
      </c>
      <c r="B109" s="4" t="s">
        <v>407</v>
      </c>
      <c r="C109" s="4" t="s">
        <v>408</v>
      </c>
      <c r="D109" s="1" t="s">
        <v>24</v>
      </c>
      <c r="E109" s="5">
        <v>14</v>
      </c>
      <c r="F109" s="12"/>
      <c r="G109" s="35">
        <f t="shared" si="9"/>
        <v>0</v>
      </c>
    </row>
    <row r="110" spans="1:7" ht="30">
      <c r="A110" s="29">
        <v>5</v>
      </c>
      <c r="B110" s="4" t="s">
        <v>409</v>
      </c>
      <c r="C110" s="4" t="s">
        <v>410</v>
      </c>
      <c r="D110" s="1" t="s">
        <v>24</v>
      </c>
      <c r="E110" s="5">
        <v>14</v>
      </c>
      <c r="F110" s="12"/>
      <c r="G110" s="35">
        <f t="shared" si="9"/>
        <v>0</v>
      </c>
    </row>
    <row r="111" spans="1:7" ht="30">
      <c r="A111" s="29">
        <v>6</v>
      </c>
      <c r="B111" s="4" t="s">
        <v>411</v>
      </c>
      <c r="C111" s="4" t="s">
        <v>412</v>
      </c>
      <c r="D111" s="1" t="s">
        <v>171</v>
      </c>
      <c r="E111" s="5">
        <v>6</v>
      </c>
      <c r="F111" s="12"/>
      <c r="G111" s="35">
        <f t="shared" si="9"/>
        <v>0</v>
      </c>
    </row>
    <row r="112" spans="1:7" ht="30">
      <c r="A112" s="29">
        <v>7</v>
      </c>
      <c r="B112" s="4" t="s">
        <v>413</v>
      </c>
      <c r="C112" s="4" t="s">
        <v>414</v>
      </c>
      <c r="D112" s="1" t="s">
        <v>171</v>
      </c>
      <c r="E112" s="5">
        <v>2</v>
      </c>
      <c r="F112" s="12"/>
      <c r="G112" s="35">
        <f t="shared" si="9"/>
        <v>0</v>
      </c>
    </row>
    <row r="113" spans="1:7">
      <c r="A113" s="29">
        <v>8</v>
      </c>
      <c r="B113" s="4" t="s">
        <v>415</v>
      </c>
      <c r="C113" s="4" t="s">
        <v>416</v>
      </c>
      <c r="D113" s="1" t="s">
        <v>171</v>
      </c>
      <c r="E113" s="5">
        <v>2</v>
      </c>
      <c r="F113" s="12"/>
      <c r="G113" s="35">
        <f t="shared" si="9"/>
        <v>0</v>
      </c>
    </row>
    <row r="114" spans="1:7">
      <c r="A114" s="29">
        <v>9</v>
      </c>
      <c r="B114" s="4" t="s">
        <v>417</v>
      </c>
      <c r="C114" s="4" t="s">
        <v>418</v>
      </c>
      <c r="D114" s="99" t="s">
        <v>171</v>
      </c>
      <c r="E114" s="100">
        <v>2</v>
      </c>
      <c r="F114" s="123"/>
      <c r="G114" s="35">
        <f t="shared" si="9"/>
        <v>0</v>
      </c>
    </row>
    <row r="115" spans="1:7" ht="22.5" customHeight="1">
      <c r="A115" s="60"/>
      <c r="B115" s="107"/>
      <c r="C115" s="97" t="s">
        <v>521</v>
      </c>
      <c r="D115" s="95"/>
      <c r="E115" s="96" t="s">
        <v>504</v>
      </c>
      <c r="F115" s="98"/>
      <c r="G115" s="61">
        <f>SUM(G105,G85,G79,G76)</f>
        <v>0</v>
      </c>
    </row>
    <row r="116" spans="1:7" ht="35.25" customHeight="1">
      <c r="A116" s="179" t="s">
        <v>537</v>
      </c>
      <c r="B116" s="179"/>
      <c r="C116" s="179"/>
      <c r="D116" s="180">
        <f>SUM(G115,G73,G54)</f>
        <v>0</v>
      </c>
      <c r="E116" s="180"/>
      <c r="F116" s="180"/>
      <c r="G116" s="180"/>
    </row>
    <row r="117" spans="1:7">
      <c r="E117" s="10"/>
    </row>
    <row r="118" spans="1:7">
      <c r="E118" s="148" t="s">
        <v>581</v>
      </c>
    </row>
    <row r="119" spans="1:7" ht="45">
      <c r="E119" s="147" t="s">
        <v>582</v>
      </c>
    </row>
    <row r="120" spans="1:7">
      <c r="E120" s="10"/>
    </row>
    <row r="121" spans="1:7">
      <c r="E121" s="10"/>
    </row>
    <row r="122" spans="1:7">
      <c r="E122" s="10"/>
    </row>
    <row r="123" spans="1:7">
      <c r="E123" s="10"/>
    </row>
    <row r="124" spans="1:7">
      <c r="E124" s="10"/>
    </row>
    <row r="125" spans="1:7">
      <c r="E125" s="10"/>
    </row>
    <row r="126" spans="1:7">
      <c r="E126" s="10"/>
    </row>
    <row r="127" spans="1:7">
      <c r="E127" s="10"/>
    </row>
    <row r="128" spans="1:7">
      <c r="E128" s="10"/>
    </row>
    <row r="129" spans="5:5">
      <c r="E129" s="10"/>
    </row>
    <row r="130" spans="5:5">
      <c r="E130" s="10"/>
    </row>
    <row r="131" spans="5:5">
      <c r="E131" s="10"/>
    </row>
  </sheetData>
  <mergeCells count="11">
    <mergeCell ref="A116:C116"/>
    <mergeCell ref="D116:G116"/>
    <mergeCell ref="A4:B4"/>
    <mergeCell ref="A79:B79"/>
    <mergeCell ref="A85:B85"/>
    <mergeCell ref="A105:B105"/>
    <mergeCell ref="A76:B76"/>
    <mergeCell ref="A56:B56"/>
    <mergeCell ref="A57:B57"/>
    <mergeCell ref="A8:B8"/>
    <mergeCell ref="A49:B49"/>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&amp;L&amp;14Kosztorys ofertowy&amp;CTermomodernizacja budynku B</oddHeader>
    <oddFooter>&amp;L&amp;D&amp;R&amp;P/&amp;N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5"/>
  <sheetViews>
    <sheetView tabSelected="1" view="pageBreakPreview" topLeftCell="A73" zoomScaleNormal="100" zoomScaleSheetLayoutView="100" workbookViewId="0">
      <selection activeCell="C26" sqref="C26"/>
    </sheetView>
  </sheetViews>
  <sheetFormatPr defaultRowHeight="15"/>
  <cols>
    <col min="1" max="1" width="7.5" style="3" customWidth="1"/>
    <col min="2" max="2" width="20.375" style="7" customWidth="1"/>
    <col min="3" max="3" width="66.875" style="7" customWidth="1"/>
    <col min="4" max="4" width="8" style="3" customWidth="1"/>
    <col min="5" max="5" width="10.75" style="6" customWidth="1"/>
    <col min="6" max="6" width="9" style="13"/>
    <col min="7" max="7" width="11.25" style="13" customWidth="1"/>
    <col min="8" max="16384" width="9" style="6"/>
  </cols>
  <sheetData>
    <row r="1" spans="1:7" s="3" customFormat="1" ht="31.5">
      <c r="A1" s="17" t="s">
        <v>0</v>
      </c>
      <c r="B1" s="18" t="s">
        <v>1</v>
      </c>
      <c r="C1" s="18" t="s">
        <v>2</v>
      </c>
      <c r="D1" s="18" t="s">
        <v>505</v>
      </c>
      <c r="E1" s="18" t="s">
        <v>3</v>
      </c>
      <c r="F1" s="19" t="s">
        <v>156</v>
      </c>
      <c r="G1" s="19" t="s">
        <v>157</v>
      </c>
    </row>
    <row r="2" spans="1:7" s="3" customFormat="1" ht="18.75">
      <c r="A2" s="85" t="s">
        <v>538</v>
      </c>
      <c r="B2" s="86"/>
      <c r="C2" s="20"/>
      <c r="D2" s="21"/>
      <c r="E2" s="21"/>
      <c r="F2" s="22"/>
      <c r="G2" s="22"/>
    </row>
    <row r="3" spans="1:7" s="3" customFormat="1" ht="18.75">
      <c r="A3" s="88" t="s">
        <v>165</v>
      </c>
      <c r="B3" s="86"/>
      <c r="C3" s="87"/>
      <c r="D3" s="21"/>
      <c r="E3" s="21"/>
      <c r="F3" s="22"/>
      <c r="G3" s="22"/>
    </row>
    <row r="4" spans="1:7" s="3" customFormat="1" ht="15.75">
      <c r="A4" s="181" t="s">
        <v>495</v>
      </c>
      <c r="B4" s="182"/>
      <c r="C4" s="76"/>
      <c r="D4" s="44"/>
      <c r="E4" s="44"/>
      <c r="F4" s="122"/>
      <c r="G4" s="77">
        <f>SUM(G5:G15)</f>
        <v>0</v>
      </c>
    </row>
    <row r="5" spans="1:7" ht="30">
      <c r="A5" s="1">
        <v>1</v>
      </c>
      <c r="B5" s="8" t="s">
        <v>4</v>
      </c>
      <c r="C5" s="4" t="s">
        <v>5</v>
      </c>
      <c r="D5" s="1" t="s">
        <v>6</v>
      </c>
      <c r="E5" s="5">
        <v>1</v>
      </c>
      <c r="F5" s="12"/>
      <c r="G5" s="12">
        <f>E5*F5</f>
        <v>0</v>
      </c>
    </row>
    <row r="6" spans="1:7">
      <c r="A6" s="1">
        <v>2</v>
      </c>
      <c r="B6" s="4" t="s">
        <v>7</v>
      </c>
      <c r="C6" s="4" t="s">
        <v>10</v>
      </c>
      <c r="D6" s="1" t="s">
        <v>9</v>
      </c>
      <c r="E6" s="5">
        <v>28.8</v>
      </c>
      <c r="F6" s="12"/>
      <c r="G6" s="12">
        <f t="shared" ref="G6:G15" si="0">E6*F6</f>
        <v>0</v>
      </c>
    </row>
    <row r="7" spans="1:7" ht="30">
      <c r="A7" s="1">
        <v>3</v>
      </c>
      <c r="B7" s="4" t="s">
        <v>11</v>
      </c>
      <c r="C7" s="4" t="s">
        <v>12</v>
      </c>
      <c r="D7" s="1" t="s">
        <v>13</v>
      </c>
      <c r="E7" s="5">
        <v>1.5449999999999999</v>
      </c>
      <c r="F7" s="12"/>
      <c r="G7" s="12">
        <f t="shared" si="0"/>
        <v>0</v>
      </c>
    </row>
    <row r="8" spans="1:7" ht="18.75" customHeight="1">
      <c r="A8" s="1">
        <v>4</v>
      </c>
      <c r="B8" s="151" t="s">
        <v>164</v>
      </c>
      <c r="C8" s="151" t="s">
        <v>587</v>
      </c>
      <c r="D8" s="153" t="s">
        <v>9</v>
      </c>
      <c r="E8" s="5">
        <f>(1.38+0.92+1.17)*2.62</f>
        <v>9.0914000000000001</v>
      </c>
      <c r="F8" s="12"/>
      <c r="G8" s="12">
        <f t="shared" si="0"/>
        <v>0</v>
      </c>
    </row>
    <row r="9" spans="1:7">
      <c r="A9" s="1">
        <v>5</v>
      </c>
      <c r="B9" s="4" t="s">
        <v>14</v>
      </c>
      <c r="C9" s="4" t="s">
        <v>15</v>
      </c>
      <c r="D9" s="1" t="s">
        <v>9</v>
      </c>
      <c r="E9" s="5">
        <v>119.55500000000001</v>
      </c>
      <c r="F9" s="12"/>
      <c r="G9" s="12">
        <f t="shared" si="0"/>
        <v>0</v>
      </c>
    </row>
    <row r="10" spans="1:7" ht="30">
      <c r="A10" s="1">
        <v>6</v>
      </c>
      <c r="B10" s="4" t="s">
        <v>16</v>
      </c>
      <c r="C10" s="4" t="s">
        <v>17</v>
      </c>
      <c r="D10" s="1" t="s">
        <v>9</v>
      </c>
      <c r="E10" s="5">
        <v>86.14</v>
      </c>
      <c r="F10" s="12"/>
      <c r="G10" s="12">
        <f t="shared" si="0"/>
        <v>0</v>
      </c>
    </row>
    <row r="11" spans="1:7">
      <c r="A11" s="1">
        <v>7</v>
      </c>
      <c r="B11" s="4" t="s">
        <v>18</v>
      </c>
      <c r="C11" s="4" t="s">
        <v>19</v>
      </c>
      <c r="D11" s="1" t="s">
        <v>9</v>
      </c>
      <c r="E11" s="5">
        <v>8.94</v>
      </c>
      <c r="F11" s="12"/>
      <c r="G11" s="12">
        <f t="shared" si="0"/>
        <v>0</v>
      </c>
    </row>
    <row r="12" spans="1:7">
      <c r="A12" s="1">
        <v>8</v>
      </c>
      <c r="B12" s="4" t="s">
        <v>20</v>
      </c>
      <c r="C12" s="4" t="s">
        <v>21</v>
      </c>
      <c r="D12" s="1" t="s">
        <v>9</v>
      </c>
      <c r="E12" s="5">
        <v>8.5</v>
      </c>
      <c r="F12" s="12"/>
      <c r="G12" s="12">
        <f t="shared" si="0"/>
        <v>0</v>
      </c>
    </row>
    <row r="13" spans="1:7">
      <c r="A13" s="1">
        <v>9</v>
      </c>
      <c r="B13" s="4" t="s">
        <v>23</v>
      </c>
      <c r="C13" s="11" t="s">
        <v>523</v>
      </c>
      <c r="D13" s="1" t="s">
        <v>24</v>
      </c>
      <c r="E13" s="5">
        <v>3.15</v>
      </c>
      <c r="F13" s="12"/>
      <c r="G13" s="12">
        <f t="shared" si="0"/>
        <v>0</v>
      </c>
    </row>
    <row r="14" spans="1:7" ht="30">
      <c r="A14" s="1">
        <v>10</v>
      </c>
      <c r="B14" s="11" t="s">
        <v>525</v>
      </c>
      <c r="C14" s="11" t="s">
        <v>524</v>
      </c>
      <c r="D14" s="1" t="s">
        <v>13</v>
      </c>
      <c r="E14" s="5">
        <v>8.7940000000000005</v>
      </c>
      <c r="F14" s="12"/>
      <c r="G14" s="12">
        <f t="shared" si="0"/>
        <v>0</v>
      </c>
    </row>
    <row r="15" spans="1:7">
      <c r="A15" s="1">
        <v>11</v>
      </c>
      <c r="B15" s="135" t="s">
        <v>164</v>
      </c>
      <c r="C15" s="4" t="s">
        <v>25</v>
      </c>
      <c r="D15" s="1" t="s">
        <v>13</v>
      </c>
      <c r="E15" s="5">
        <v>8.7940000000000005</v>
      </c>
      <c r="F15" s="12"/>
      <c r="G15" s="12">
        <f t="shared" si="0"/>
        <v>0</v>
      </c>
    </row>
    <row r="16" spans="1:7" ht="34.5" customHeight="1">
      <c r="A16" s="197" t="s">
        <v>496</v>
      </c>
      <c r="B16" s="198"/>
      <c r="C16" s="43"/>
      <c r="D16" s="44"/>
      <c r="E16" s="45"/>
      <c r="F16" s="47"/>
      <c r="G16" s="47">
        <f>SUM(G17:G20)</f>
        <v>0</v>
      </c>
    </row>
    <row r="17" spans="1:7" ht="30">
      <c r="A17" s="1">
        <v>1</v>
      </c>
      <c r="B17" s="4" t="s">
        <v>26</v>
      </c>
      <c r="C17" s="4" t="s">
        <v>27</v>
      </c>
      <c r="D17" s="1" t="s">
        <v>9</v>
      </c>
      <c r="E17" s="5">
        <v>30.448</v>
      </c>
      <c r="F17" s="12"/>
      <c r="G17" s="12">
        <f t="shared" ref="G17:G20" si="1">E17*F17</f>
        <v>0</v>
      </c>
    </row>
    <row r="18" spans="1:7" ht="45">
      <c r="A18" s="1">
        <v>2</v>
      </c>
      <c r="B18" s="4" t="s">
        <v>28</v>
      </c>
      <c r="C18" s="4" t="s">
        <v>29</v>
      </c>
      <c r="D18" s="1" t="s">
        <v>9</v>
      </c>
      <c r="E18" s="5">
        <v>10.917</v>
      </c>
      <c r="F18" s="12"/>
      <c r="G18" s="12">
        <f t="shared" si="1"/>
        <v>0</v>
      </c>
    </row>
    <row r="19" spans="1:7" ht="30">
      <c r="A19" s="1">
        <v>3</v>
      </c>
      <c r="B19" s="4" t="s">
        <v>30</v>
      </c>
      <c r="C19" s="4" t="s">
        <v>31</v>
      </c>
      <c r="D19" s="1" t="s">
        <v>9</v>
      </c>
      <c r="E19" s="5">
        <v>3.6</v>
      </c>
      <c r="F19" s="12"/>
      <c r="G19" s="12">
        <f t="shared" si="1"/>
        <v>0</v>
      </c>
    </row>
    <row r="20" spans="1:7" ht="32.25" customHeight="1">
      <c r="A20" s="173">
        <v>4</v>
      </c>
      <c r="B20" s="174" t="s">
        <v>620</v>
      </c>
      <c r="C20" s="174" t="s">
        <v>619</v>
      </c>
      <c r="D20" s="173" t="s">
        <v>9</v>
      </c>
      <c r="E20" s="175">
        <f>4.32+0.4*14.3</f>
        <v>10.040000000000001</v>
      </c>
      <c r="F20" s="35"/>
      <c r="G20" s="12">
        <f t="shared" si="1"/>
        <v>0</v>
      </c>
    </row>
    <row r="21" spans="1:7">
      <c r="A21" s="184" t="s">
        <v>497</v>
      </c>
      <c r="B21" s="185"/>
      <c r="C21" s="43"/>
      <c r="D21" s="44"/>
      <c r="E21" s="45"/>
      <c r="F21" s="47"/>
      <c r="G21" s="47">
        <f>SUM(G22:G27)</f>
        <v>0</v>
      </c>
    </row>
    <row r="22" spans="1:7">
      <c r="A22" s="1">
        <v>1</v>
      </c>
      <c r="B22" s="4" t="s">
        <v>32</v>
      </c>
      <c r="C22" s="4" t="s">
        <v>33</v>
      </c>
      <c r="D22" s="1" t="s">
        <v>13</v>
      </c>
      <c r="E22" s="5">
        <v>9.8000000000000004E-2</v>
      </c>
      <c r="F22" s="12"/>
      <c r="G22" s="12">
        <f t="shared" ref="G22:G27" si="2">E22*F22</f>
        <v>0</v>
      </c>
    </row>
    <row r="23" spans="1:7">
      <c r="A23" s="1">
        <v>2</v>
      </c>
      <c r="B23" s="4" t="s">
        <v>34</v>
      </c>
      <c r="C23" s="4" t="s">
        <v>35</v>
      </c>
      <c r="D23" s="1" t="s">
        <v>24</v>
      </c>
      <c r="E23" s="5">
        <v>11.6</v>
      </c>
      <c r="F23" s="12"/>
      <c r="G23" s="12">
        <f t="shared" si="2"/>
        <v>0</v>
      </c>
    </row>
    <row r="24" spans="1:7" ht="30">
      <c r="A24" s="1">
        <v>3</v>
      </c>
      <c r="B24" s="4" t="s">
        <v>36</v>
      </c>
      <c r="C24" s="4" t="s">
        <v>37</v>
      </c>
      <c r="D24" s="1" t="s">
        <v>38</v>
      </c>
      <c r="E24" s="5">
        <v>16</v>
      </c>
      <c r="F24" s="12"/>
      <c r="G24" s="12">
        <f t="shared" si="2"/>
        <v>0</v>
      </c>
    </row>
    <row r="25" spans="1:7" ht="30">
      <c r="A25" s="1">
        <v>4</v>
      </c>
      <c r="B25" s="4" t="s">
        <v>39</v>
      </c>
      <c r="C25" s="4" t="s">
        <v>40</v>
      </c>
      <c r="D25" s="1" t="s">
        <v>41</v>
      </c>
      <c r="E25" s="5">
        <v>16</v>
      </c>
      <c r="F25" s="12"/>
      <c r="G25" s="12">
        <f t="shared" si="2"/>
        <v>0</v>
      </c>
    </row>
    <row r="26" spans="1:7">
      <c r="A26" s="1">
        <v>5</v>
      </c>
      <c r="B26" s="4" t="s">
        <v>42</v>
      </c>
      <c r="C26" s="4" t="s">
        <v>43</v>
      </c>
      <c r="D26" s="1" t="s">
        <v>44</v>
      </c>
      <c r="E26" s="5">
        <v>16</v>
      </c>
      <c r="F26" s="12"/>
      <c r="G26" s="12">
        <f t="shared" si="2"/>
        <v>0</v>
      </c>
    </row>
    <row r="27" spans="1:7" ht="30">
      <c r="A27" s="1">
        <v>6</v>
      </c>
      <c r="B27" s="4" t="s">
        <v>45</v>
      </c>
      <c r="C27" s="4" t="s">
        <v>46</v>
      </c>
      <c r="D27" s="1" t="s">
        <v>24</v>
      </c>
      <c r="E27" s="5">
        <v>11.6</v>
      </c>
      <c r="F27" s="12"/>
      <c r="G27" s="12">
        <f t="shared" si="2"/>
        <v>0</v>
      </c>
    </row>
    <row r="28" spans="1:7">
      <c r="A28" s="184" t="s">
        <v>498</v>
      </c>
      <c r="B28" s="185"/>
      <c r="C28" s="43"/>
      <c r="D28" s="44"/>
      <c r="E28" s="45"/>
      <c r="F28" s="47"/>
      <c r="G28" s="47">
        <f>SUM(G29:G33)</f>
        <v>0</v>
      </c>
    </row>
    <row r="29" spans="1:7" ht="30">
      <c r="A29" s="1">
        <v>1</v>
      </c>
      <c r="B29" s="11" t="s">
        <v>527</v>
      </c>
      <c r="C29" s="11" t="s">
        <v>526</v>
      </c>
      <c r="D29" s="1" t="s">
        <v>9</v>
      </c>
      <c r="E29" s="5">
        <v>121.83499999999999</v>
      </c>
      <c r="F29" s="12"/>
      <c r="G29" s="12">
        <f t="shared" ref="G29:G33" si="3">E29*F29</f>
        <v>0</v>
      </c>
    </row>
    <row r="30" spans="1:7">
      <c r="A30" s="80">
        <v>2</v>
      </c>
      <c r="B30" s="4" t="s">
        <v>47</v>
      </c>
      <c r="C30" s="4" t="s">
        <v>48</v>
      </c>
      <c r="D30" s="1" t="s">
        <v>9</v>
      </c>
      <c r="E30" s="5">
        <v>12.24</v>
      </c>
      <c r="F30" s="12"/>
      <c r="G30" s="12">
        <f t="shared" si="3"/>
        <v>0</v>
      </c>
    </row>
    <row r="31" spans="1:7" ht="30">
      <c r="A31" s="1">
        <v>3</v>
      </c>
      <c r="B31" s="11" t="s">
        <v>485</v>
      </c>
      <c r="C31" s="11" t="s">
        <v>486</v>
      </c>
      <c r="D31" s="1" t="s">
        <v>9</v>
      </c>
      <c r="E31" s="5">
        <v>9.3930000000000007</v>
      </c>
      <c r="F31" s="12"/>
      <c r="G31" s="12">
        <f t="shared" si="3"/>
        <v>0</v>
      </c>
    </row>
    <row r="32" spans="1:7" ht="30">
      <c r="A32" s="80">
        <v>4</v>
      </c>
      <c r="B32" s="11" t="s">
        <v>488</v>
      </c>
      <c r="C32" s="11" t="s">
        <v>487</v>
      </c>
      <c r="D32" s="1" t="s">
        <v>9</v>
      </c>
      <c r="E32" s="5">
        <v>119.55500000000001</v>
      </c>
      <c r="F32" s="12"/>
      <c r="G32" s="12">
        <f t="shared" si="3"/>
        <v>0</v>
      </c>
    </row>
    <row r="33" spans="1:7">
      <c r="A33" s="1">
        <v>5</v>
      </c>
      <c r="B33" s="4" t="s">
        <v>49</v>
      </c>
      <c r="C33" s="4" t="s">
        <v>50</v>
      </c>
      <c r="D33" s="1" t="s">
        <v>9</v>
      </c>
      <c r="E33" s="5">
        <v>119.55500000000001</v>
      </c>
      <c r="F33" s="12"/>
      <c r="G33" s="12">
        <f t="shared" si="3"/>
        <v>0</v>
      </c>
    </row>
    <row r="34" spans="1:7">
      <c r="A34" s="184" t="s">
        <v>499</v>
      </c>
      <c r="B34" s="185"/>
      <c r="C34" s="43"/>
      <c r="D34" s="44"/>
      <c r="E34" s="45"/>
      <c r="F34" s="47"/>
      <c r="G34" s="47">
        <f>SUM(G35:G40)</f>
        <v>0</v>
      </c>
    </row>
    <row r="35" spans="1:7" ht="30">
      <c r="A35" s="1">
        <v>1</v>
      </c>
      <c r="B35" s="151" t="s">
        <v>164</v>
      </c>
      <c r="C35" s="151" t="s">
        <v>585</v>
      </c>
      <c r="D35" s="153" t="s">
        <v>9</v>
      </c>
      <c r="E35" s="5">
        <f>599.496</f>
        <v>599.49599999999998</v>
      </c>
      <c r="F35" s="12"/>
      <c r="G35" s="12">
        <f t="shared" ref="G35:G40" si="4">E35*F35</f>
        <v>0</v>
      </c>
    </row>
    <row r="36" spans="1:7" ht="30">
      <c r="A36" s="1">
        <v>2</v>
      </c>
      <c r="B36" s="4" t="s">
        <v>51</v>
      </c>
      <c r="C36" s="4" t="s">
        <v>52</v>
      </c>
      <c r="D36" s="1" t="s">
        <v>9</v>
      </c>
      <c r="E36" s="5">
        <v>60.896000000000001</v>
      </c>
      <c r="F36" s="12"/>
      <c r="G36" s="12">
        <f t="shared" si="4"/>
        <v>0</v>
      </c>
    </row>
    <row r="37" spans="1:7" ht="45">
      <c r="A37" s="1">
        <v>3</v>
      </c>
      <c r="B37" s="4" t="s">
        <v>53</v>
      </c>
      <c r="C37" s="4" t="s">
        <v>54</v>
      </c>
      <c r="D37" s="1" t="s">
        <v>9</v>
      </c>
      <c r="E37" s="5">
        <v>60.896000000000001</v>
      </c>
      <c r="F37" s="12"/>
      <c r="G37" s="12">
        <f t="shared" si="4"/>
        <v>0</v>
      </c>
    </row>
    <row r="38" spans="1:7" ht="30">
      <c r="A38" s="1">
        <v>4</v>
      </c>
      <c r="B38" s="11" t="s">
        <v>490</v>
      </c>
      <c r="C38" s="11" t="s">
        <v>489</v>
      </c>
      <c r="D38" s="1" t="s">
        <v>9</v>
      </c>
      <c r="E38" s="5">
        <v>41.078000000000003</v>
      </c>
      <c r="F38" s="12"/>
      <c r="G38" s="12">
        <f t="shared" si="4"/>
        <v>0</v>
      </c>
    </row>
    <row r="39" spans="1:7" ht="30">
      <c r="A39" s="1">
        <v>5</v>
      </c>
      <c r="B39" s="4" t="s">
        <v>55</v>
      </c>
      <c r="C39" s="4" t="s">
        <v>56</v>
      </c>
      <c r="D39" s="1" t="s">
        <v>9</v>
      </c>
      <c r="E39" s="5">
        <v>321.30900000000003</v>
      </c>
      <c r="F39" s="12"/>
      <c r="G39" s="12">
        <f t="shared" si="4"/>
        <v>0</v>
      </c>
    </row>
    <row r="40" spans="1:7" ht="30">
      <c r="A40" s="1">
        <v>6</v>
      </c>
      <c r="B40" s="11" t="s">
        <v>491</v>
      </c>
      <c r="C40" s="11" t="s">
        <v>64</v>
      </c>
      <c r="D40" s="1" t="s">
        <v>9</v>
      </c>
      <c r="E40" s="5">
        <v>599.49599999999998</v>
      </c>
      <c r="F40" s="12"/>
      <c r="G40" s="12">
        <f t="shared" si="4"/>
        <v>0</v>
      </c>
    </row>
    <row r="41" spans="1:7">
      <c r="A41" s="184" t="s">
        <v>500</v>
      </c>
      <c r="B41" s="185"/>
      <c r="C41" s="75"/>
      <c r="D41" s="44"/>
      <c r="E41" s="45"/>
      <c r="F41" s="47"/>
      <c r="G41" s="47">
        <f>SUM(G42:G46)</f>
        <v>0</v>
      </c>
    </row>
    <row r="42" spans="1:7">
      <c r="A42" s="1">
        <v>1</v>
      </c>
      <c r="B42" s="151" t="s">
        <v>164</v>
      </c>
      <c r="C42" s="151" t="s">
        <v>586</v>
      </c>
      <c r="D42" s="1" t="s">
        <v>9</v>
      </c>
      <c r="E42" s="5">
        <v>186.61</v>
      </c>
      <c r="F42" s="12"/>
      <c r="G42" s="12">
        <f t="shared" ref="G42:G46" si="5">E42*F42</f>
        <v>0</v>
      </c>
    </row>
    <row r="43" spans="1:7" ht="30">
      <c r="A43" s="1">
        <v>2</v>
      </c>
      <c r="B43" s="4" t="s">
        <v>58</v>
      </c>
      <c r="C43" s="4" t="s">
        <v>59</v>
      </c>
      <c r="D43" s="1" t="s">
        <v>9</v>
      </c>
      <c r="E43" s="164">
        <v>6.66</v>
      </c>
      <c r="F43" s="12"/>
      <c r="G43" s="12">
        <f t="shared" si="5"/>
        <v>0</v>
      </c>
    </row>
    <row r="44" spans="1:7" ht="30">
      <c r="A44" s="1">
        <v>3</v>
      </c>
      <c r="B44" s="4" t="s">
        <v>60</v>
      </c>
      <c r="C44" s="4" t="s">
        <v>61</v>
      </c>
      <c r="D44" s="1" t="s">
        <v>9</v>
      </c>
      <c r="E44" s="164">
        <v>6.66</v>
      </c>
      <c r="F44" s="12"/>
      <c r="G44" s="12">
        <f t="shared" si="5"/>
        <v>0</v>
      </c>
    </row>
    <row r="45" spans="1:7" ht="30">
      <c r="A45" s="1">
        <v>4</v>
      </c>
      <c r="B45" s="4" t="s">
        <v>62</v>
      </c>
      <c r="C45" s="4" t="s">
        <v>63</v>
      </c>
      <c r="D45" s="1" t="s">
        <v>9</v>
      </c>
      <c r="E45" s="164">
        <v>108.27</v>
      </c>
      <c r="F45" s="12"/>
      <c r="G45" s="12">
        <f t="shared" si="5"/>
        <v>0</v>
      </c>
    </row>
    <row r="46" spans="1:7" ht="30">
      <c r="A46" s="1">
        <v>5</v>
      </c>
      <c r="B46" s="4" t="s">
        <v>57</v>
      </c>
      <c r="C46" s="4" t="s">
        <v>64</v>
      </c>
      <c r="D46" s="1" t="s">
        <v>9</v>
      </c>
      <c r="E46" s="164">
        <v>186.61</v>
      </c>
      <c r="F46" s="12"/>
      <c r="G46" s="12">
        <f t="shared" si="5"/>
        <v>0</v>
      </c>
    </row>
    <row r="47" spans="1:7">
      <c r="A47" s="184" t="s">
        <v>501</v>
      </c>
      <c r="B47" s="185"/>
      <c r="C47" s="43"/>
      <c r="D47" s="44"/>
      <c r="E47" s="45"/>
      <c r="F47" s="47"/>
      <c r="G47" s="47">
        <f>SUM(G48:G52)</f>
        <v>0</v>
      </c>
    </row>
    <row r="48" spans="1:7">
      <c r="A48" s="1">
        <v>1</v>
      </c>
      <c r="B48" s="4" t="s">
        <v>65</v>
      </c>
      <c r="C48" s="4" t="s">
        <v>69</v>
      </c>
      <c r="D48" s="1" t="s">
        <v>9</v>
      </c>
      <c r="E48" s="5">
        <v>1.478</v>
      </c>
      <c r="F48" s="12"/>
      <c r="G48" s="12">
        <f t="shared" ref="G48:G52" si="6">E48*F48</f>
        <v>0</v>
      </c>
    </row>
    <row r="49" spans="1:7" ht="30">
      <c r="A49" s="1">
        <v>2</v>
      </c>
      <c r="B49" s="4" t="s">
        <v>164</v>
      </c>
      <c r="C49" s="4" t="s">
        <v>70</v>
      </c>
      <c r="D49" s="1" t="s">
        <v>24</v>
      </c>
      <c r="E49" s="5">
        <v>17.75</v>
      </c>
      <c r="F49" s="12"/>
      <c r="G49" s="12">
        <f t="shared" si="6"/>
        <v>0</v>
      </c>
    </row>
    <row r="50" spans="1:7">
      <c r="A50" s="1">
        <v>3</v>
      </c>
      <c r="B50" s="4" t="s">
        <v>164</v>
      </c>
      <c r="C50" s="4" t="s">
        <v>71</v>
      </c>
      <c r="D50" s="1" t="s">
        <v>9</v>
      </c>
      <c r="E50" s="5">
        <v>19.285</v>
      </c>
      <c r="F50" s="12"/>
      <c r="G50" s="12">
        <f t="shared" si="6"/>
        <v>0</v>
      </c>
    </row>
    <row r="51" spans="1:7" ht="30">
      <c r="A51" s="1">
        <v>4</v>
      </c>
      <c r="B51" s="4" t="s">
        <v>4</v>
      </c>
      <c r="C51" s="4" t="s">
        <v>72</v>
      </c>
      <c r="D51" s="1" t="s">
        <v>9</v>
      </c>
      <c r="E51" s="5">
        <v>4.6360000000000001</v>
      </c>
      <c r="F51" s="12"/>
      <c r="G51" s="12">
        <f t="shared" si="6"/>
        <v>0</v>
      </c>
    </row>
    <row r="52" spans="1:7" ht="60">
      <c r="A52" s="157">
        <v>5</v>
      </c>
      <c r="B52" s="162" t="s">
        <v>492</v>
      </c>
      <c r="C52" s="170" t="s">
        <v>617</v>
      </c>
      <c r="D52" s="163" t="s">
        <v>9</v>
      </c>
      <c r="E52" s="164">
        <v>29.582999999999998</v>
      </c>
      <c r="F52" s="158"/>
      <c r="G52" s="158">
        <f t="shared" si="6"/>
        <v>0</v>
      </c>
    </row>
    <row r="53" spans="1:7">
      <c r="A53" s="184" t="s">
        <v>550</v>
      </c>
      <c r="B53" s="185"/>
      <c r="C53" s="43"/>
      <c r="D53" s="44"/>
      <c r="E53" s="45"/>
      <c r="F53" s="47"/>
      <c r="G53" s="47">
        <f>SUM(G54:G59)</f>
        <v>0</v>
      </c>
    </row>
    <row r="54" spans="1:7">
      <c r="A54" s="1">
        <v>1</v>
      </c>
      <c r="B54" s="4" t="s">
        <v>158</v>
      </c>
      <c r="C54" s="4" t="s">
        <v>159</v>
      </c>
      <c r="D54" s="1" t="s">
        <v>6</v>
      </c>
      <c r="E54" s="5">
        <v>2</v>
      </c>
      <c r="F54" s="12"/>
      <c r="G54" s="12">
        <f t="shared" ref="G54:G59" si="7">E54*F54</f>
        <v>0</v>
      </c>
    </row>
    <row r="55" spans="1:7">
      <c r="A55" s="1">
        <v>2</v>
      </c>
      <c r="B55" s="4" t="s">
        <v>160</v>
      </c>
      <c r="C55" s="4" t="s">
        <v>161</v>
      </c>
      <c r="D55" s="1" t="s">
        <v>24</v>
      </c>
      <c r="E55" s="5">
        <v>5.3</v>
      </c>
      <c r="F55" s="12"/>
      <c r="G55" s="12">
        <f t="shared" si="7"/>
        <v>0</v>
      </c>
    </row>
    <row r="56" spans="1:7">
      <c r="A56" s="1">
        <v>3</v>
      </c>
      <c r="B56" s="4" t="s">
        <v>162</v>
      </c>
      <c r="C56" s="4" t="s">
        <v>163</v>
      </c>
      <c r="D56" s="1" t="s">
        <v>24</v>
      </c>
      <c r="E56" s="5">
        <v>214.57</v>
      </c>
      <c r="F56" s="12"/>
      <c r="G56" s="12">
        <f t="shared" si="7"/>
        <v>0</v>
      </c>
    </row>
    <row r="57" spans="1:7" ht="30">
      <c r="A57" s="1">
        <v>4</v>
      </c>
      <c r="B57" s="4" t="s">
        <v>164</v>
      </c>
      <c r="C57" s="89" t="s">
        <v>532</v>
      </c>
      <c r="D57" s="1" t="s">
        <v>41</v>
      </c>
      <c r="E57" s="5">
        <v>1</v>
      </c>
      <c r="F57" s="12"/>
      <c r="G57" s="12">
        <f t="shared" si="7"/>
        <v>0</v>
      </c>
    </row>
    <row r="58" spans="1:7" ht="45">
      <c r="A58" s="1">
        <v>5</v>
      </c>
      <c r="B58" s="4" t="s">
        <v>164</v>
      </c>
      <c r="C58" s="89" t="s">
        <v>531</v>
      </c>
      <c r="D58" s="1" t="s">
        <v>6</v>
      </c>
      <c r="E58" s="5">
        <v>1</v>
      </c>
      <c r="F58" s="12"/>
      <c r="G58" s="12">
        <f t="shared" si="7"/>
        <v>0</v>
      </c>
    </row>
    <row r="59" spans="1:7" ht="30">
      <c r="A59" s="1">
        <v>6</v>
      </c>
      <c r="B59" s="4" t="s">
        <v>164</v>
      </c>
      <c r="C59" s="89" t="s">
        <v>530</v>
      </c>
      <c r="D59" s="1" t="s">
        <v>6</v>
      </c>
      <c r="E59" s="5">
        <v>1</v>
      </c>
      <c r="F59" s="12"/>
      <c r="G59" s="12">
        <f t="shared" si="7"/>
        <v>0</v>
      </c>
    </row>
    <row r="60" spans="1:7">
      <c r="A60" s="184" t="s">
        <v>551</v>
      </c>
      <c r="B60" s="185"/>
      <c r="C60" s="43"/>
      <c r="D60" s="44"/>
      <c r="E60" s="45"/>
      <c r="F60" s="47"/>
      <c r="G60" s="47">
        <f>SUM(G61,G74)</f>
        <v>0</v>
      </c>
    </row>
    <row r="61" spans="1:7">
      <c r="A61" s="184" t="s">
        <v>534</v>
      </c>
      <c r="B61" s="185"/>
      <c r="C61" s="43"/>
      <c r="D61" s="44"/>
      <c r="E61" s="45"/>
      <c r="F61" s="47"/>
      <c r="G61" s="47">
        <f>SUM(G62:G73)</f>
        <v>0</v>
      </c>
    </row>
    <row r="62" spans="1:7" ht="30">
      <c r="A62" s="1">
        <v>1</v>
      </c>
      <c r="B62" s="4" t="s">
        <v>133</v>
      </c>
      <c r="C62" s="4" t="s">
        <v>134</v>
      </c>
      <c r="D62" s="1" t="s">
        <v>13</v>
      </c>
      <c r="E62" s="5">
        <v>12.69</v>
      </c>
      <c r="F62" s="12"/>
      <c r="G62" s="12">
        <f t="shared" ref="G62:G73" si="8">E62*F62</f>
        <v>0</v>
      </c>
    </row>
    <row r="63" spans="1:7" ht="30">
      <c r="A63" s="1">
        <v>2</v>
      </c>
      <c r="B63" s="4" t="s">
        <v>135</v>
      </c>
      <c r="C63" s="4" t="s">
        <v>136</v>
      </c>
      <c r="D63" s="1" t="s">
        <v>9</v>
      </c>
      <c r="E63" s="5">
        <v>25.3</v>
      </c>
      <c r="F63" s="12"/>
      <c r="G63" s="12">
        <f t="shared" si="8"/>
        <v>0</v>
      </c>
    </row>
    <row r="64" spans="1:7" ht="30">
      <c r="A64" s="1">
        <v>3</v>
      </c>
      <c r="B64" s="4" t="s">
        <v>137</v>
      </c>
      <c r="C64" s="11" t="s">
        <v>528</v>
      </c>
      <c r="D64" s="1" t="s">
        <v>13</v>
      </c>
      <c r="E64" s="5">
        <v>12.69</v>
      </c>
      <c r="F64" s="12"/>
      <c r="G64" s="12">
        <f t="shared" si="8"/>
        <v>0</v>
      </c>
    </row>
    <row r="65" spans="1:8" ht="30">
      <c r="A65" s="1">
        <v>4</v>
      </c>
      <c r="B65" s="4" t="s">
        <v>138</v>
      </c>
      <c r="C65" s="4" t="s">
        <v>139</v>
      </c>
      <c r="D65" s="1" t="s">
        <v>13</v>
      </c>
      <c r="E65" s="5">
        <v>10.019</v>
      </c>
      <c r="F65" s="12"/>
      <c r="G65" s="12">
        <f t="shared" si="8"/>
        <v>0</v>
      </c>
    </row>
    <row r="66" spans="1:8">
      <c r="A66" s="1">
        <v>5</v>
      </c>
      <c r="B66" s="4" t="s">
        <v>140</v>
      </c>
      <c r="C66" s="4" t="s">
        <v>141</v>
      </c>
      <c r="D66" s="1" t="s">
        <v>13</v>
      </c>
      <c r="E66" s="5">
        <v>2.4289999999999998</v>
      </c>
      <c r="F66" s="12"/>
      <c r="G66" s="12">
        <f t="shared" si="8"/>
        <v>0</v>
      </c>
    </row>
    <row r="67" spans="1:8">
      <c r="A67" s="1">
        <v>6</v>
      </c>
      <c r="B67" s="4" t="s">
        <v>142</v>
      </c>
      <c r="C67" s="4" t="s">
        <v>143</v>
      </c>
      <c r="D67" s="1" t="s">
        <v>144</v>
      </c>
      <c r="E67" s="5">
        <v>6.0999999999999999E-2</v>
      </c>
      <c r="F67" s="12"/>
      <c r="G67" s="12">
        <f t="shared" si="8"/>
        <v>0</v>
      </c>
    </row>
    <row r="68" spans="1:8" ht="30">
      <c r="A68" s="1">
        <v>7</v>
      </c>
      <c r="B68" s="4" t="s">
        <v>145</v>
      </c>
      <c r="C68" s="4" t="s">
        <v>146</v>
      </c>
      <c r="D68" s="1" t="s">
        <v>9</v>
      </c>
      <c r="E68" s="5">
        <v>15.18</v>
      </c>
      <c r="F68" s="12"/>
      <c r="G68" s="12">
        <f t="shared" si="8"/>
        <v>0</v>
      </c>
    </row>
    <row r="69" spans="1:8" ht="30">
      <c r="A69" s="1">
        <v>8</v>
      </c>
      <c r="B69" s="4" t="s">
        <v>147</v>
      </c>
      <c r="C69" s="4" t="s">
        <v>148</v>
      </c>
      <c r="D69" s="1" t="s">
        <v>13</v>
      </c>
      <c r="E69" s="5">
        <v>7.59</v>
      </c>
      <c r="F69" s="12"/>
      <c r="G69" s="12">
        <f t="shared" si="8"/>
        <v>0</v>
      </c>
    </row>
    <row r="70" spans="1:8" ht="30">
      <c r="A70" s="1">
        <v>9</v>
      </c>
      <c r="B70" s="4" t="s">
        <v>4</v>
      </c>
      <c r="C70" s="4" t="s">
        <v>149</v>
      </c>
      <c r="D70" s="1" t="s">
        <v>9</v>
      </c>
      <c r="E70" s="5">
        <v>6.9580000000000002</v>
      </c>
      <c r="F70" s="12"/>
      <c r="G70" s="12">
        <f t="shared" si="8"/>
        <v>0</v>
      </c>
    </row>
    <row r="71" spans="1:8" ht="45">
      <c r="A71" s="1">
        <v>10</v>
      </c>
      <c r="B71" s="4" t="s">
        <v>4</v>
      </c>
      <c r="C71" s="4" t="s">
        <v>150</v>
      </c>
      <c r="D71" s="1" t="s">
        <v>24</v>
      </c>
      <c r="E71" s="5">
        <v>12.49</v>
      </c>
      <c r="F71" s="12"/>
      <c r="G71" s="12">
        <f t="shared" si="8"/>
        <v>0</v>
      </c>
    </row>
    <row r="72" spans="1:8" ht="30">
      <c r="A72" s="1">
        <v>11</v>
      </c>
      <c r="B72" s="4" t="s">
        <v>151</v>
      </c>
      <c r="C72" s="4" t="s">
        <v>152</v>
      </c>
      <c r="D72" s="1" t="s">
        <v>9</v>
      </c>
      <c r="E72" s="5">
        <v>12</v>
      </c>
      <c r="F72" s="12"/>
      <c r="G72" s="12">
        <f t="shared" si="8"/>
        <v>0</v>
      </c>
    </row>
    <row r="73" spans="1:8" ht="45">
      <c r="A73" s="1">
        <v>12</v>
      </c>
      <c r="B73" s="4" t="s">
        <v>153</v>
      </c>
      <c r="C73" s="4" t="s">
        <v>154</v>
      </c>
      <c r="D73" s="1" t="s">
        <v>9</v>
      </c>
      <c r="E73" s="5">
        <v>25.3</v>
      </c>
      <c r="F73" s="12"/>
      <c r="G73" s="12">
        <f t="shared" si="8"/>
        <v>0</v>
      </c>
    </row>
    <row r="74" spans="1:8">
      <c r="A74" s="184" t="s">
        <v>533</v>
      </c>
      <c r="B74" s="185"/>
      <c r="C74" s="43"/>
      <c r="D74" s="44"/>
      <c r="E74" s="45"/>
      <c r="F74" s="47"/>
      <c r="G74" s="47">
        <f>SUM(G75)</f>
        <v>0</v>
      </c>
    </row>
    <row r="75" spans="1:8" ht="30">
      <c r="A75" s="1">
        <v>13</v>
      </c>
      <c r="B75" s="4" t="s">
        <v>4</v>
      </c>
      <c r="C75" s="4" t="s">
        <v>155</v>
      </c>
      <c r="D75" s="99" t="s">
        <v>6</v>
      </c>
      <c r="E75" s="100">
        <v>1</v>
      </c>
      <c r="F75" s="123"/>
      <c r="G75" s="12">
        <f>E75*F75</f>
        <v>0</v>
      </c>
    </row>
    <row r="76" spans="1:8" ht="28.5" customHeight="1">
      <c r="A76" s="21"/>
      <c r="B76" s="15"/>
      <c r="C76" s="111" t="s">
        <v>518</v>
      </c>
      <c r="D76" s="93"/>
      <c r="E76" s="94" t="s">
        <v>517</v>
      </c>
      <c r="F76" s="112"/>
      <c r="G76" s="112">
        <f>SUM(G60,G53,G47,G41,G34,G28,G21,G16,G4)</f>
        <v>0</v>
      </c>
    </row>
    <row r="77" spans="1:8" ht="12.75" customHeight="1">
      <c r="A77" s="29"/>
      <c r="B77" s="24"/>
      <c r="C77" s="24"/>
      <c r="D77" s="101"/>
      <c r="E77" s="102"/>
      <c r="F77" s="124"/>
      <c r="G77" s="27"/>
      <c r="H77" s="28"/>
    </row>
    <row r="78" spans="1:8" ht="15.75">
      <c r="A78" s="186" t="s">
        <v>502</v>
      </c>
      <c r="B78" s="186"/>
      <c r="C78" s="15"/>
      <c r="D78" s="21"/>
      <c r="E78" s="14"/>
      <c r="F78" s="23"/>
      <c r="G78" s="23"/>
    </row>
    <row r="79" spans="1:8" ht="25.5" customHeight="1">
      <c r="A79" s="187" t="s">
        <v>503</v>
      </c>
      <c r="B79" s="187"/>
      <c r="C79" s="48"/>
      <c r="D79" s="49"/>
      <c r="E79" s="51"/>
      <c r="F79" s="52"/>
      <c r="G79" s="52"/>
    </row>
    <row r="80" spans="1:8">
      <c r="A80" s="1">
        <v>1</v>
      </c>
      <c r="B80" s="4" t="s">
        <v>166</v>
      </c>
      <c r="C80" s="4" t="s">
        <v>167</v>
      </c>
      <c r="D80" s="1" t="s">
        <v>168</v>
      </c>
      <c r="E80" s="5">
        <v>1</v>
      </c>
      <c r="F80" s="12"/>
      <c r="G80" s="12">
        <f t="shared" ref="G80:G90" si="9">E80*F80</f>
        <v>0</v>
      </c>
    </row>
    <row r="81" spans="1:7">
      <c r="A81" s="1">
        <v>2</v>
      </c>
      <c r="B81" s="4" t="s">
        <v>169</v>
      </c>
      <c r="C81" s="4" t="s">
        <v>170</v>
      </c>
      <c r="D81" s="1" t="s">
        <v>171</v>
      </c>
      <c r="E81" s="5">
        <v>1</v>
      </c>
      <c r="F81" s="12"/>
      <c r="G81" s="12">
        <f t="shared" si="9"/>
        <v>0</v>
      </c>
    </row>
    <row r="82" spans="1:7" ht="30">
      <c r="A82" s="1">
        <v>3</v>
      </c>
      <c r="B82" s="4" t="s">
        <v>169</v>
      </c>
      <c r="C82" s="4" t="s">
        <v>172</v>
      </c>
      <c r="D82" s="1" t="s">
        <v>171</v>
      </c>
      <c r="E82" s="5">
        <v>1</v>
      </c>
      <c r="F82" s="12"/>
      <c r="G82" s="12">
        <f t="shared" si="9"/>
        <v>0</v>
      </c>
    </row>
    <row r="83" spans="1:7" ht="30">
      <c r="A83" s="1">
        <v>4</v>
      </c>
      <c r="B83" s="4" t="s">
        <v>173</v>
      </c>
      <c r="C83" s="167" t="s">
        <v>607</v>
      </c>
      <c r="D83" s="1" t="s">
        <v>171</v>
      </c>
      <c r="E83" s="5">
        <v>2</v>
      </c>
      <c r="F83" s="12"/>
      <c r="G83" s="12">
        <f t="shared" si="9"/>
        <v>0</v>
      </c>
    </row>
    <row r="84" spans="1:7" ht="45">
      <c r="A84" s="1">
        <v>5</v>
      </c>
      <c r="B84" s="159" t="s">
        <v>598</v>
      </c>
      <c r="C84" s="169" t="s">
        <v>608</v>
      </c>
      <c r="D84" s="160" t="s">
        <v>171</v>
      </c>
      <c r="E84" s="5">
        <v>2</v>
      </c>
      <c r="F84" s="12"/>
      <c r="G84" s="12">
        <f t="shared" si="9"/>
        <v>0</v>
      </c>
    </row>
    <row r="85" spans="1:7">
      <c r="A85" s="1">
        <v>6</v>
      </c>
      <c r="B85" s="4" t="s">
        <v>175</v>
      </c>
      <c r="C85" s="4" t="s">
        <v>176</v>
      </c>
      <c r="D85" s="1" t="s">
        <v>24</v>
      </c>
      <c r="E85" s="5">
        <v>38</v>
      </c>
      <c r="F85" s="12"/>
      <c r="G85" s="12">
        <f t="shared" si="9"/>
        <v>0</v>
      </c>
    </row>
    <row r="86" spans="1:7">
      <c r="A86" s="1">
        <v>7</v>
      </c>
      <c r="B86" s="4" t="s">
        <v>175</v>
      </c>
      <c r="C86" s="4" t="s">
        <v>177</v>
      </c>
      <c r="D86" s="1" t="s">
        <v>24</v>
      </c>
      <c r="E86" s="5">
        <v>34</v>
      </c>
      <c r="F86" s="12"/>
      <c r="G86" s="12">
        <f t="shared" si="9"/>
        <v>0</v>
      </c>
    </row>
    <row r="87" spans="1:7">
      <c r="A87" s="1">
        <v>8</v>
      </c>
      <c r="B87" s="4" t="s">
        <v>178</v>
      </c>
      <c r="C87" s="4" t="s">
        <v>179</v>
      </c>
      <c r="D87" s="1" t="s">
        <v>24</v>
      </c>
      <c r="E87" s="5">
        <v>30</v>
      </c>
      <c r="F87" s="12"/>
      <c r="G87" s="12">
        <f t="shared" si="9"/>
        <v>0</v>
      </c>
    </row>
    <row r="88" spans="1:7">
      <c r="A88" s="1">
        <v>9</v>
      </c>
      <c r="B88" s="4" t="s">
        <v>180</v>
      </c>
      <c r="C88" s="4" t="s">
        <v>181</v>
      </c>
      <c r="D88" s="1" t="s">
        <v>24</v>
      </c>
      <c r="E88" s="5">
        <v>10</v>
      </c>
      <c r="F88" s="12"/>
      <c r="G88" s="12">
        <f t="shared" si="9"/>
        <v>0</v>
      </c>
    </row>
    <row r="89" spans="1:7">
      <c r="A89" s="1">
        <v>10</v>
      </c>
      <c r="B89" s="4" t="s">
        <v>197</v>
      </c>
      <c r="C89" s="4" t="s">
        <v>198</v>
      </c>
      <c r="D89" s="1" t="s">
        <v>24</v>
      </c>
      <c r="E89" s="5">
        <v>112</v>
      </c>
      <c r="F89" s="12"/>
      <c r="G89" s="12">
        <f t="shared" si="9"/>
        <v>0</v>
      </c>
    </row>
    <row r="90" spans="1:7">
      <c r="A90" s="1">
        <v>11</v>
      </c>
      <c r="B90" s="4" t="s">
        <v>166</v>
      </c>
      <c r="C90" s="4" t="s">
        <v>199</v>
      </c>
      <c r="D90" s="1" t="s">
        <v>168</v>
      </c>
      <c r="E90" s="5">
        <v>1</v>
      </c>
      <c r="F90" s="12"/>
      <c r="G90" s="12">
        <f t="shared" si="9"/>
        <v>0</v>
      </c>
    </row>
    <row r="91" spans="1:7" ht="26.25" customHeight="1">
      <c r="A91" s="71"/>
      <c r="B91" s="60"/>
      <c r="C91" s="66" t="s">
        <v>519</v>
      </c>
      <c r="D91" s="95"/>
      <c r="E91" s="96" t="s">
        <v>504</v>
      </c>
      <c r="F91" s="98"/>
      <c r="G91" s="61">
        <f>SUM(G80:G90)</f>
        <v>0</v>
      </c>
    </row>
    <row r="92" spans="1:7" ht="12.75" customHeight="1">
      <c r="A92" s="29"/>
      <c r="B92" s="24"/>
      <c r="C92" s="24"/>
      <c r="D92" s="25"/>
      <c r="E92" s="26"/>
      <c r="F92" s="125"/>
      <c r="G92" s="27"/>
    </row>
    <row r="93" spans="1:7" ht="21.75" customHeight="1">
      <c r="A93" s="193" t="s">
        <v>506</v>
      </c>
      <c r="B93" s="193"/>
      <c r="C93" s="60"/>
      <c r="D93" s="71"/>
      <c r="E93" s="59"/>
      <c r="F93" s="67"/>
      <c r="G93" s="67"/>
    </row>
    <row r="94" spans="1:7">
      <c r="A94" s="2">
        <v>1</v>
      </c>
      <c r="B94" s="4" t="s">
        <v>166</v>
      </c>
      <c r="C94" s="4" t="s">
        <v>200</v>
      </c>
      <c r="D94" s="2" t="s">
        <v>168</v>
      </c>
      <c r="E94" s="9">
        <v>1</v>
      </c>
      <c r="F94" s="12"/>
      <c r="G94" s="12">
        <f t="shared" ref="G94:G118" si="10">E94*F94</f>
        <v>0</v>
      </c>
    </row>
    <row r="95" spans="1:7" ht="30">
      <c r="A95" s="2">
        <v>2</v>
      </c>
      <c r="B95" s="4" t="s">
        <v>201</v>
      </c>
      <c r="C95" s="4" t="s">
        <v>202</v>
      </c>
      <c r="D95" s="2" t="s">
        <v>24</v>
      </c>
      <c r="E95" s="9">
        <v>31</v>
      </c>
      <c r="F95" s="12"/>
      <c r="G95" s="12">
        <f t="shared" si="10"/>
        <v>0</v>
      </c>
    </row>
    <row r="96" spans="1:7" ht="30">
      <c r="A96" s="2">
        <v>3</v>
      </c>
      <c r="B96" s="4" t="s">
        <v>203</v>
      </c>
      <c r="C96" s="4" t="s">
        <v>204</v>
      </c>
      <c r="D96" s="2" t="s">
        <v>24</v>
      </c>
      <c r="E96" s="9">
        <v>2</v>
      </c>
      <c r="F96" s="12"/>
      <c r="G96" s="12">
        <f t="shared" si="10"/>
        <v>0</v>
      </c>
    </row>
    <row r="97" spans="1:7" ht="30">
      <c r="A97" s="2">
        <v>4</v>
      </c>
      <c r="B97" s="4" t="s">
        <v>205</v>
      </c>
      <c r="C97" s="4" t="s">
        <v>206</v>
      </c>
      <c r="D97" s="2" t="s">
        <v>24</v>
      </c>
      <c r="E97" s="9">
        <v>9</v>
      </c>
      <c r="F97" s="12"/>
      <c r="G97" s="12">
        <f t="shared" si="10"/>
        <v>0</v>
      </c>
    </row>
    <row r="98" spans="1:7">
      <c r="A98" s="30">
        <v>5</v>
      </c>
      <c r="B98" s="168" t="s">
        <v>201</v>
      </c>
      <c r="C98" s="168" t="s">
        <v>599</v>
      </c>
      <c r="D98" s="30" t="s">
        <v>24</v>
      </c>
      <c r="E98" s="36">
        <v>11</v>
      </c>
      <c r="F98" s="35"/>
      <c r="G98" s="35">
        <f t="shared" si="10"/>
        <v>0</v>
      </c>
    </row>
    <row r="99" spans="1:7">
      <c r="A99" s="2">
        <v>6</v>
      </c>
      <c r="B99" s="4" t="s">
        <v>182</v>
      </c>
      <c r="C99" s="4" t="s">
        <v>207</v>
      </c>
      <c r="D99" s="2" t="s">
        <v>24</v>
      </c>
      <c r="E99" s="9">
        <v>42</v>
      </c>
      <c r="F99" s="12"/>
      <c r="G99" s="12">
        <f t="shared" si="10"/>
        <v>0</v>
      </c>
    </row>
    <row r="100" spans="1:7">
      <c r="A100" s="2">
        <v>7</v>
      </c>
      <c r="B100" s="4" t="s">
        <v>182</v>
      </c>
      <c r="C100" s="4" t="s">
        <v>208</v>
      </c>
      <c r="D100" s="2" t="s">
        <v>24</v>
      </c>
      <c r="E100" s="9">
        <v>2</v>
      </c>
      <c r="F100" s="12"/>
      <c r="G100" s="12">
        <f t="shared" si="10"/>
        <v>0</v>
      </c>
    </row>
    <row r="101" spans="1:7">
      <c r="A101" s="2">
        <v>8</v>
      </c>
      <c r="B101" s="4" t="s">
        <v>185</v>
      </c>
      <c r="C101" s="4" t="s">
        <v>209</v>
      </c>
      <c r="D101" s="2" t="s">
        <v>24</v>
      </c>
      <c r="E101" s="9">
        <v>9</v>
      </c>
      <c r="F101" s="12"/>
      <c r="G101" s="12">
        <f t="shared" si="10"/>
        <v>0</v>
      </c>
    </row>
    <row r="102" spans="1:7" ht="30">
      <c r="A102" s="2">
        <v>9</v>
      </c>
      <c r="B102" s="167" t="s">
        <v>583</v>
      </c>
      <c r="C102" s="169" t="s">
        <v>606</v>
      </c>
      <c r="D102" s="2" t="s">
        <v>24</v>
      </c>
      <c r="E102" s="9">
        <v>53</v>
      </c>
      <c r="F102" s="12"/>
      <c r="G102" s="12">
        <f t="shared" si="10"/>
        <v>0</v>
      </c>
    </row>
    <row r="103" spans="1:7" ht="30">
      <c r="A103" s="2">
        <v>10</v>
      </c>
      <c r="B103" s="167" t="s">
        <v>600</v>
      </c>
      <c r="C103" s="168" t="s">
        <v>601</v>
      </c>
      <c r="D103" s="2" t="s">
        <v>24</v>
      </c>
      <c r="E103" s="9">
        <v>53</v>
      </c>
      <c r="F103" s="12"/>
      <c r="G103" s="12">
        <f t="shared" si="10"/>
        <v>0</v>
      </c>
    </row>
    <row r="104" spans="1:7">
      <c r="A104" s="2">
        <v>11</v>
      </c>
      <c r="B104" s="4" t="s">
        <v>210</v>
      </c>
      <c r="C104" s="4" t="s">
        <v>211</v>
      </c>
      <c r="D104" s="2" t="s">
        <v>168</v>
      </c>
      <c r="E104" s="9">
        <v>1</v>
      </c>
      <c r="F104" s="12"/>
      <c r="G104" s="12">
        <f t="shared" si="10"/>
        <v>0</v>
      </c>
    </row>
    <row r="105" spans="1:7" ht="30">
      <c r="A105" s="2">
        <v>12</v>
      </c>
      <c r="B105" s="4" t="s">
        <v>212</v>
      </c>
      <c r="C105" s="4" t="s">
        <v>213</v>
      </c>
      <c r="D105" s="2" t="s">
        <v>171</v>
      </c>
      <c r="E105" s="9">
        <v>2</v>
      </c>
      <c r="F105" s="12"/>
      <c r="G105" s="12">
        <f t="shared" si="10"/>
        <v>0</v>
      </c>
    </row>
    <row r="106" spans="1:7">
      <c r="A106" s="2">
        <v>13</v>
      </c>
      <c r="B106" s="4" t="s">
        <v>214</v>
      </c>
      <c r="C106" s="4" t="s">
        <v>215</v>
      </c>
      <c r="D106" s="2" t="s">
        <v>171</v>
      </c>
      <c r="E106" s="9">
        <v>2</v>
      </c>
      <c r="F106" s="12"/>
      <c r="G106" s="12">
        <f t="shared" si="10"/>
        <v>0</v>
      </c>
    </row>
    <row r="107" spans="1:7">
      <c r="A107" s="2">
        <v>14</v>
      </c>
      <c r="B107" s="4" t="s">
        <v>216</v>
      </c>
      <c r="C107" s="167" t="s">
        <v>604</v>
      </c>
      <c r="D107" s="2" t="s">
        <v>171</v>
      </c>
      <c r="E107" s="9">
        <v>2</v>
      </c>
      <c r="F107" s="12"/>
      <c r="G107" s="12">
        <f t="shared" si="10"/>
        <v>0</v>
      </c>
    </row>
    <row r="108" spans="1:7">
      <c r="A108" s="2">
        <v>15</v>
      </c>
      <c r="B108" s="4" t="s">
        <v>216</v>
      </c>
      <c r="C108" s="167" t="s">
        <v>605</v>
      </c>
      <c r="D108" s="2" t="s">
        <v>171</v>
      </c>
      <c r="E108" s="9">
        <v>1</v>
      </c>
      <c r="F108" s="12"/>
      <c r="G108" s="12">
        <f t="shared" si="10"/>
        <v>0</v>
      </c>
    </row>
    <row r="109" spans="1:7">
      <c r="A109" s="2">
        <v>16</v>
      </c>
      <c r="B109" s="4" t="s">
        <v>217</v>
      </c>
      <c r="C109" s="4" t="s">
        <v>218</v>
      </c>
      <c r="D109" s="2" t="s">
        <v>171</v>
      </c>
      <c r="E109" s="9">
        <v>3</v>
      </c>
      <c r="F109" s="12"/>
      <c r="G109" s="12">
        <f t="shared" si="10"/>
        <v>0</v>
      </c>
    </row>
    <row r="110" spans="1:7">
      <c r="A110" s="2">
        <v>17</v>
      </c>
      <c r="B110" s="4" t="s">
        <v>219</v>
      </c>
      <c r="C110" s="4" t="s">
        <v>220</v>
      </c>
      <c r="D110" s="2" t="s">
        <v>168</v>
      </c>
      <c r="E110" s="9">
        <v>1</v>
      </c>
      <c r="F110" s="12"/>
      <c r="G110" s="12">
        <f t="shared" si="10"/>
        <v>0</v>
      </c>
    </row>
    <row r="111" spans="1:7">
      <c r="A111" s="2">
        <v>18</v>
      </c>
      <c r="B111" s="4" t="s">
        <v>219</v>
      </c>
      <c r="C111" s="4" t="s">
        <v>221</v>
      </c>
      <c r="D111" s="2" t="s">
        <v>168</v>
      </c>
      <c r="E111" s="9">
        <v>1</v>
      </c>
      <c r="F111" s="12"/>
      <c r="G111" s="12">
        <f t="shared" si="10"/>
        <v>0</v>
      </c>
    </row>
    <row r="112" spans="1:7">
      <c r="A112" s="2">
        <v>19</v>
      </c>
      <c r="B112" s="4" t="s">
        <v>166</v>
      </c>
      <c r="C112" s="4" t="s">
        <v>222</v>
      </c>
      <c r="D112" s="2" t="s">
        <v>168</v>
      </c>
      <c r="E112" s="9">
        <v>1</v>
      </c>
      <c r="F112" s="12"/>
      <c r="G112" s="12">
        <f t="shared" si="10"/>
        <v>0</v>
      </c>
    </row>
    <row r="113" spans="1:7" ht="45">
      <c r="A113" s="2">
        <v>20</v>
      </c>
      <c r="B113" s="4" t="s">
        <v>223</v>
      </c>
      <c r="C113" s="4" t="s">
        <v>224</v>
      </c>
      <c r="D113" s="2" t="s">
        <v>13</v>
      </c>
      <c r="E113" s="9">
        <v>6</v>
      </c>
      <c r="F113" s="12"/>
      <c r="G113" s="12">
        <f t="shared" si="10"/>
        <v>0</v>
      </c>
    </row>
    <row r="114" spans="1:7">
      <c r="A114" s="2">
        <v>21</v>
      </c>
      <c r="B114" s="4" t="s">
        <v>225</v>
      </c>
      <c r="C114" s="4" t="s">
        <v>226</v>
      </c>
      <c r="D114" s="2" t="s">
        <v>9</v>
      </c>
      <c r="E114" s="9">
        <v>6</v>
      </c>
      <c r="F114" s="12"/>
      <c r="G114" s="12">
        <f t="shared" si="10"/>
        <v>0</v>
      </c>
    </row>
    <row r="115" spans="1:7" ht="30">
      <c r="A115" s="2">
        <v>22</v>
      </c>
      <c r="B115" s="4" t="s">
        <v>227</v>
      </c>
      <c r="C115" s="4" t="s">
        <v>228</v>
      </c>
      <c r="D115" s="2" t="s">
        <v>13</v>
      </c>
      <c r="E115" s="9">
        <v>6</v>
      </c>
      <c r="F115" s="12"/>
      <c r="G115" s="12">
        <f t="shared" si="10"/>
        <v>0</v>
      </c>
    </row>
    <row r="116" spans="1:7">
      <c r="A116" s="2">
        <v>23</v>
      </c>
      <c r="B116" s="4" t="s">
        <v>229</v>
      </c>
      <c r="C116" s="4" t="s">
        <v>230</v>
      </c>
      <c r="D116" s="2" t="s">
        <v>13</v>
      </c>
      <c r="E116" s="9">
        <v>6</v>
      </c>
      <c r="F116" s="12"/>
      <c r="G116" s="12">
        <f t="shared" si="10"/>
        <v>0</v>
      </c>
    </row>
    <row r="117" spans="1:7">
      <c r="A117" s="2">
        <v>24</v>
      </c>
      <c r="B117" s="4" t="s">
        <v>231</v>
      </c>
      <c r="C117" s="4" t="s">
        <v>232</v>
      </c>
      <c r="D117" s="2" t="s">
        <v>24</v>
      </c>
      <c r="E117" s="9">
        <v>21</v>
      </c>
      <c r="F117" s="12"/>
      <c r="G117" s="12">
        <f t="shared" si="10"/>
        <v>0</v>
      </c>
    </row>
    <row r="118" spans="1:7">
      <c r="A118" s="2">
        <v>25</v>
      </c>
      <c r="B118" s="154" t="s">
        <v>593</v>
      </c>
      <c r="C118" s="154" t="s">
        <v>594</v>
      </c>
      <c r="D118" s="155" t="s">
        <v>171</v>
      </c>
      <c r="E118" s="9">
        <v>2</v>
      </c>
      <c r="F118" s="12"/>
      <c r="G118" s="12">
        <f t="shared" si="10"/>
        <v>0</v>
      </c>
    </row>
    <row r="119" spans="1:7" ht="25.5" customHeight="1">
      <c r="A119" s="66"/>
      <c r="B119" s="60"/>
      <c r="C119" s="66" t="s">
        <v>263</v>
      </c>
      <c r="D119" s="95"/>
      <c r="E119" s="96" t="s">
        <v>504</v>
      </c>
      <c r="F119" s="98"/>
      <c r="G119" s="61">
        <f>SUM(G94:G118)</f>
        <v>0</v>
      </c>
    </row>
    <row r="120" spans="1:7" ht="12.75" customHeight="1">
      <c r="A120" s="30"/>
      <c r="B120" s="24"/>
      <c r="C120" s="24"/>
      <c r="D120" s="31"/>
      <c r="E120" s="32"/>
      <c r="F120" s="126"/>
      <c r="G120" s="27"/>
    </row>
    <row r="121" spans="1:7" ht="33" customHeight="1">
      <c r="A121" s="193" t="s">
        <v>507</v>
      </c>
      <c r="B121" s="193"/>
      <c r="C121" s="68"/>
      <c r="D121" s="68"/>
      <c r="E121" s="69"/>
      <c r="F121" s="70"/>
      <c r="G121" s="70"/>
    </row>
    <row r="122" spans="1:7" ht="30">
      <c r="A122" s="2">
        <v>1</v>
      </c>
      <c r="B122" s="4" t="s">
        <v>233</v>
      </c>
      <c r="C122" s="4" t="s">
        <v>234</v>
      </c>
      <c r="D122" s="2" t="s">
        <v>24</v>
      </c>
      <c r="E122" s="9">
        <v>2</v>
      </c>
      <c r="F122" s="12"/>
      <c r="G122" s="12">
        <f t="shared" ref="G122:G144" si="11">E122*F122</f>
        <v>0</v>
      </c>
    </row>
    <row r="123" spans="1:7" ht="30">
      <c r="A123" s="2">
        <v>2</v>
      </c>
      <c r="B123" s="4" t="s">
        <v>235</v>
      </c>
      <c r="C123" s="4" t="s">
        <v>236</v>
      </c>
      <c r="D123" s="2" t="s">
        <v>24</v>
      </c>
      <c r="E123" s="9">
        <v>21</v>
      </c>
      <c r="F123" s="12"/>
      <c r="G123" s="12">
        <f t="shared" si="11"/>
        <v>0</v>
      </c>
    </row>
    <row r="124" spans="1:7" ht="30">
      <c r="A124" s="2">
        <v>3</v>
      </c>
      <c r="B124" s="4" t="s">
        <v>237</v>
      </c>
      <c r="C124" s="4" t="s">
        <v>238</v>
      </c>
      <c r="D124" s="2" t="s">
        <v>24</v>
      </c>
      <c r="E124" s="9">
        <v>31</v>
      </c>
      <c r="F124" s="12"/>
      <c r="G124" s="12">
        <f t="shared" si="11"/>
        <v>0</v>
      </c>
    </row>
    <row r="125" spans="1:7">
      <c r="A125" s="2">
        <v>4</v>
      </c>
      <c r="B125" s="4" t="s">
        <v>239</v>
      </c>
      <c r="C125" s="4" t="s">
        <v>240</v>
      </c>
      <c r="D125" s="2" t="s">
        <v>171</v>
      </c>
      <c r="E125" s="9">
        <v>3</v>
      </c>
      <c r="F125" s="12"/>
      <c r="G125" s="12">
        <f t="shared" si="11"/>
        <v>0</v>
      </c>
    </row>
    <row r="126" spans="1:7">
      <c r="A126" s="2">
        <v>5</v>
      </c>
      <c r="B126" s="4" t="s">
        <v>241</v>
      </c>
      <c r="C126" s="4" t="s">
        <v>242</v>
      </c>
      <c r="D126" s="2" t="s">
        <v>171</v>
      </c>
      <c r="E126" s="9">
        <v>3</v>
      </c>
      <c r="F126" s="12"/>
      <c r="G126" s="12">
        <f t="shared" si="11"/>
        <v>0</v>
      </c>
    </row>
    <row r="127" spans="1:7">
      <c r="A127" s="2">
        <v>6</v>
      </c>
      <c r="B127" s="4" t="s">
        <v>243</v>
      </c>
      <c r="C127" s="167" t="s">
        <v>616</v>
      </c>
      <c r="D127" s="2" t="s">
        <v>168</v>
      </c>
      <c r="E127" s="9">
        <v>2</v>
      </c>
      <c r="F127" s="12"/>
      <c r="G127" s="12">
        <f t="shared" si="11"/>
        <v>0</v>
      </c>
    </row>
    <row r="128" spans="1:7" ht="30">
      <c r="A128" s="2">
        <v>7</v>
      </c>
      <c r="B128" s="4" t="s">
        <v>244</v>
      </c>
      <c r="C128" s="11" t="s">
        <v>494</v>
      </c>
      <c r="D128" s="2" t="s">
        <v>168</v>
      </c>
      <c r="E128" s="9">
        <v>2</v>
      </c>
      <c r="F128" s="12"/>
      <c r="G128" s="12">
        <f t="shared" si="11"/>
        <v>0</v>
      </c>
    </row>
    <row r="129" spans="1:7">
      <c r="A129" s="2">
        <v>8</v>
      </c>
      <c r="B129" s="4" t="s">
        <v>245</v>
      </c>
      <c r="C129" s="167" t="s">
        <v>603</v>
      </c>
      <c r="D129" s="2" t="s">
        <v>168</v>
      </c>
      <c r="E129" s="9">
        <v>2</v>
      </c>
      <c r="F129" s="12"/>
      <c r="G129" s="12">
        <f t="shared" si="11"/>
        <v>0</v>
      </c>
    </row>
    <row r="130" spans="1:7">
      <c r="A130" s="2">
        <v>9</v>
      </c>
      <c r="B130" s="4" t="s">
        <v>246</v>
      </c>
      <c r="C130" s="89" t="s">
        <v>529</v>
      </c>
      <c r="D130" s="2" t="s">
        <v>171</v>
      </c>
      <c r="E130" s="9">
        <v>1</v>
      </c>
      <c r="F130" s="12"/>
      <c r="G130" s="12">
        <f t="shared" si="11"/>
        <v>0</v>
      </c>
    </row>
    <row r="131" spans="1:7" ht="19.5" customHeight="1">
      <c r="A131" s="2">
        <v>10</v>
      </c>
      <c r="B131" s="4" t="s">
        <v>247</v>
      </c>
      <c r="C131" s="4" t="s">
        <v>248</v>
      </c>
      <c r="D131" s="2" t="s">
        <v>171</v>
      </c>
      <c r="E131" s="9">
        <v>1</v>
      </c>
      <c r="F131" s="12"/>
      <c r="G131" s="12">
        <f t="shared" si="11"/>
        <v>0</v>
      </c>
    </row>
    <row r="132" spans="1:7">
      <c r="A132" s="2">
        <v>11</v>
      </c>
      <c r="B132" s="4" t="s">
        <v>249</v>
      </c>
      <c r="C132" s="4" t="s">
        <v>250</v>
      </c>
      <c r="D132" s="2" t="s">
        <v>24</v>
      </c>
      <c r="E132" s="9">
        <v>54</v>
      </c>
      <c r="F132" s="12"/>
      <c r="G132" s="12">
        <f t="shared" si="11"/>
        <v>0</v>
      </c>
    </row>
    <row r="133" spans="1:7" ht="30">
      <c r="A133" s="2">
        <v>12</v>
      </c>
      <c r="B133" s="4" t="s">
        <v>251</v>
      </c>
      <c r="C133" s="4" t="s">
        <v>252</v>
      </c>
      <c r="D133" s="2" t="s">
        <v>253</v>
      </c>
      <c r="E133" s="9">
        <v>4</v>
      </c>
      <c r="F133" s="12"/>
      <c r="G133" s="12">
        <f t="shared" si="11"/>
        <v>0</v>
      </c>
    </row>
    <row r="134" spans="1:7">
      <c r="A134" s="2">
        <v>13</v>
      </c>
      <c r="B134" s="4" t="s">
        <v>166</v>
      </c>
      <c r="C134" s="4" t="s">
        <v>254</v>
      </c>
      <c r="D134" s="2" t="s">
        <v>168</v>
      </c>
      <c r="E134" s="9">
        <v>1</v>
      </c>
      <c r="F134" s="12"/>
      <c r="G134" s="12">
        <f t="shared" si="11"/>
        <v>0</v>
      </c>
    </row>
    <row r="135" spans="1:7" ht="15.75" customHeight="1">
      <c r="A135" s="2">
        <v>14</v>
      </c>
      <c r="B135" s="4" t="s">
        <v>255</v>
      </c>
      <c r="C135" s="167" t="s">
        <v>602</v>
      </c>
      <c r="D135" s="2" t="s">
        <v>171</v>
      </c>
      <c r="E135" s="9">
        <v>2</v>
      </c>
      <c r="F135" s="12"/>
      <c r="G135" s="12">
        <f t="shared" si="11"/>
        <v>0</v>
      </c>
    </row>
    <row r="136" spans="1:7">
      <c r="A136" s="2">
        <v>15</v>
      </c>
      <c r="B136" s="4" t="s">
        <v>255</v>
      </c>
      <c r="C136" s="4" t="s">
        <v>256</v>
      </c>
      <c r="D136" s="2" t="s">
        <v>171</v>
      </c>
      <c r="E136" s="9">
        <v>1</v>
      </c>
      <c r="F136" s="12"/>
      <c r="G136" s="12">
        <f t="shared" si="11"/>
        <v>0</v>
      </c>
    </row>
    <row r="137" spans="1:7">
      <c r="A137" s="2">
        <v>16</v>
      </c>
      <c r="B137" s="4" t="s">
        <v>255</v>
      </c>
      <c r="C137" s="4" t="s">
        <v>257</v>
      </c>
      <c r="D137" s="2" t="s">
        <v>171</v>
      </c>
      <c r="E137" s="9">
        <v>2</v>
      </c>
      <c r="F137" s="12"/>
      <c r="G137" s="12">
        <f t="shared" si="11"/>
        <v>0</v>
      </c>
    </row>
    <row r="138" spans="1:7" ht="30">
      <c r="A138" s="2">
        <v>17</v>
      </c>
      <c r="B138" s="4" t="s">
        <v>258</v>
      </c>
      <c r="C138" s="4" t="s">
        <v>259</v>
      </c>
      <c r="D138" s="2" t="s">
        <v>171</v>
      </c>
      <c r="E138" s="9">
        <v>2</v>
      </c>
      <c r="F138" s="12"/>
      <c r="G138" s="12">
        <f t="shared" si="11"/>
        <v>0</v>
      </c>
    </row>
    <row r="139" spans="1:7" ht="30">
      <c r="A139" s="2">
        <v>18</v>
      </c>
      <c r="B139" s="4" t="s">
        <v>260</v>
      </c>
      <c r="C139" s="4" t="s">
        <v>261</v>
      </c>
      <c r="D139" s="2" t="s">
        <v>24</v>
      </c>
      <c r="E139" s="9">
        <v>4</v>
      </c>
      <c r="F139" s="12"/>
      <c r="G139" s="12">
        <f t="shared" si="11"/>
        <v>0</v>
      </c>
    </row>
    <row r="140" spans="1:7">
      <c r="A140" s="2">
        <v>19</v>
      </c>
      <c r="B140" s="4" t="s">
        <v>166</v>
      </c>
      <c r="C140" s="4" t="s">
        <v>262</v>
      </c>
      <c r="D140" s="2" t="s">
        <v>168</v>
      </c>
      <c r="E140" s="9">
        <v>1</v>
      </c>
      <c r="F140" s="12"/>
      <c r="G140" s="12">
        <f t="shared" si="11"/>
        <v>0</v>
      </c>
    </row>
    <row r="141" spans="1:7" ht="45">
      <c r="A141" s="2">
        <v>20</v>
      </c>
      <c r="B141" s="4" t="s">
        <v>223</v>
      </c>
      <c r="C141" s="4" t="s">
        <v>224</v>
      </c>
      <c r="D141" s="2" t="s">
        <v>13</v>
      </c>
      <c r="E141" s="9">
        <v>14</v>
      </c>
      <c r="F141" s="12"/>
      <c r="G141" s="12">
        <f t="shared" si="11"/>
        <v>0</v>
      </c>
    </row>
    <row r="142" spans="1:7">
      <c r="A142" s="2">
        <v>21</v>
      </c>
      <c r="B142" s="4" t="s">
        <v>225</v>
      </c>
      <c r="C142" s="4" t="s">
        <v>226</v>
      </c>
      <c r="D142" s="2" t="s">
        <v>9</v>
      </c>
      <c r="E142" s="9">
        <v>14</v>
      </c>
      <c r="F142" s="12"/>
      <c r="G142" s="12">
        <f t="shared" si="11"/>
        <v>0</v>
      </c>
    </row>
    <row r="143" spans="1:7" ht="30">
      <c r="A143" s="2">
        <v>22</v>
      </c>
      <c r="B143" s="4" t="s">
        <v>227</v>
      </c>
      <c r="C143" s="4" t="s">
        <v>228</v>
      </c>
      <c r="D143" s="2" t="s">
        <v>13</v>
      </c>
      <c r="E143" s="9">
        <v>14</v>
      </c>
      <c r="F143" s="12"/>
      <c r="G143" s="12">
        <f t="shared" si="11"/>
        <v>0</v>
      </c>
    </row>
    <row r="144" spans="1:7">
      <c r="A144" s="2">
        <v>23</v>
      </c>
      <c r="B144" s="4" t="s">
        <v>229</v>
      </c>
      <c r="C144" s="4" t="s">
        <v>230</v>
      </c>
      <c r="D144" s="2" t="s">
        <v>13</v>
      </c>
      <c r="E144" s="9">
        <v>14</v>
      </c>
      <c r="F144" s="12"/>
      <c r="G144" s="12">
        <f t="shared" si="11"/>
        <v>0</v>
      </c>
    </row>
    <row r="145" spans="1:7" ht="24" customHeight="1">
      <c r="A145" s="73"/>
      <c r="B145" s="74"/>
      <c r="C145" s="66" t="s">
        <v>520</v>
      </c>
      <c r="D145" s="104"/>
      <c r="E145" s="96" t="s">
        <v>504</v>
      </c>
      <c r="F145" s="127"/>
      <c r="G145" s="61">
        <f>SUM(G122:G144)</f>
        <v>0</v>
      </c>
    </row>
    <row r="146" spans="1:7">
      <c r="A146" s="30"/>
      <c r="B146" s="24"/>
      <c r="C146" s="24"/>
      <c r="D146" s="30"/>
      <c r="E146" s="36"/>
      <c r="F146" s="35"/>
      <c r="G146" s="35"/>
    </row>
    <row r="147" spans="1:7" ht="15.75">
      <c r="A147" s="187" t="s">
        <v>508</v>
      </c>
      <c r="B147" s="187"/>
      <c r="C147" s="60"/>
      <c r="D147" s="71"/>
      <c r="E147" s="72"/>
      <c r="F147" s="67"/>
      <c r="G147" s="67"/>
    </row>
    <row r="148" spans="1:7">
      <c r="A148" s="1">
        <v>1</v>
      </c>
      <c r="B148" s="4"/>
      <c r="C148" s="4" t="s">
        <v>265</v>
      </c>
      <c r="D148" s="1" t="s">
        <v>168</v>
      </c>
      <c r="E148" s="5">
        <v>1</v>
      </c>
      <c r="F148" s="12"/>
      <c r="G148" s="12">
        <f t="shared" ref="G148:G167" si="12">E148*F148</f>
        <v>0</v>
      </c>
    </row>
    <row r="149" spans="1:7">
      <c r="A149" s="1">
        <v>2</v>
      </c>
      <c r="B149" s="4" t="s">
        <v>266</v>
      </c>
      <c r="C149" s="4" t="s">
        <v>267</v>
      </c>
      <c r="D149" s="1" t="s">
        <v>171</v>
      </c>
      <c r="E149" s="5">
        <v>1</v>
      </c>
      <c r="F149" s="12"/>
      <c r="G149" s="12">
        <f t="shared" si="12"/>
        <v>0</v>
      </c>
    </row>
    <row r="150" spans="1:7" ht="30">
      <c r="A150" s="1">
        <v>3</v>
      </c>
      <c r="B150" s="4" t="s">
        <v>268</v>
      </c>
      <c r="C150" s="4" t="s">
        <v>269</v>
      </c>
      <c r="D150" s="1" t="s">
        <v>171</v>
      </c>
      <c r="E150" s="5">
        <v>6</v>
      </c>
      <c r="F150" s="12"/>
      <c r="G150" s="12">
        <f t="shared" si="12"/>
        <v>0</v>
      </c>
    </row>
    <row r="151" spans="1:7" ht="30">
      <c r="A151" s="1">
        <v>4</v>
      </c>
      <c r="B151" s="4" t="s">
        <v>270</v>
      </c>
      <c r="C151" s="4" t="s">
        <v>271</v>
      </c>
      <c r="D151" s="1" t="s">
        <v>24</v>
      </c>
      <c r="E151" s="5">
        <v>32</v>
      </c>
      <c r="F151" s="12"/>
      <c r="G151" s="12">
        <f t="shared" si="12"/>
        <v>0</v>
      </c>
    </row>
    <row r="152" spans="1:7" ht="30">
      <c r="A152" s="1">
        <v>5</v>
      </c>
      <c r="B152" s="4" t="s">
        <v>270</v>
      </c>
      <c r="C152" s="4" t="s">
        <v>272</v>
      </c>
      <c r="D152" s="1" t="s">
        <v>24</v>
      </c>
      <c r="E152" s="5">
        <v>27</v>
      </c>
      <c r="F152" s="12"/>
      <c r="G152" s="12">
        <f t="shared" si="12"/>
        <v>0</v>
      </c>
    </row>
    <row r="153" spans="1:7" ht="30">
      <c r="A153" s="1">
        <v>6</v>
      </c>
      <c r="B153" s="4" t="s">
        <v>273</v>
      </c>
      <c r="C153" s="4" t="s">
        <v>274</v>
      </c>
      <c r="D153" s="1" t="s">
        <v>24</v>
      </c>
      <c r="E153" s="5">
        <v>32</v>
      </c>
      <c r="F153" s="12"/>
      <c r="G153" s="12">
        <f t="shared" si="12"/>
        <v>0</v>
      </c>
    </row>
    <row r="154" spans="1:7" ht="30">
      <c r="A154" s="1">
        <v>7</v>
      </c>
      <c r="B154" s="4" t="s">
        <v>275</v>
      </c>
      <c r="C154" s="4" t="s">
        <v>276</v>
      </c>
      <c r="D154" s="1" t="s">
        <v>24</v>
      </c>
      <c r="E154" s="5">
        <v>7</v>
      </c>
      <c r="F154" s="12"/>
      <c r="G154" s="12">
        <f t="shared" si="12"/>
        <v>0</v>
      </c>
    </row>
    <row r="155" spans="1:7" ht="30">
      <c r="A155" s="1">
        <v>8</v>
      </c>
      <c r="B155" s="4" t="s">
        <v>277</v>
      </c>
      <c r="C155" s="4" t="s">
        <v>278</v>
      </c>
      <c r="D155" s="1" t="s">
        <v>24</v>
      </c>
      <c r="E155" s="5">
        <v>20</v>
      </c>
      <c r="F155" s="12"/>
      <c r="G155" s="12">
        <f t="shared" si="12"/>
        <v>0</v>
      </c>
    </row>
    <row r="156" spans="1:7">
      <c r="A156" s="1">
        <v>9</v>
      </c>
      <c r="B156" s="4" t="s">
        <v>279</v>
      </c>
      <c r="C156" s="4" t="s">
        <v>280</v>
      </c>
      <c r="D156" s="1" t="s">
        <v>24</v>
      </c>
      <c r="E156" s="5">
        <v>5</v>
      </c>
      <c r="F156" s="12"/>
      <c r="G156" s="12">
        <f t="shared" si="12"/>
        <v>0</v>
      </c>
    </row>
    <row r="157" spans="1:7">
      <c r="A157" s="1">
        <v>10</v>
      </c>
      <c r="B157" s="4" t="s">
        <v>279</v>
      </c>
      <c r="C157" s="4" t="s">
        <v>281</v>
      </c>
      <c r="D157" s="1" t="s">
        <v>24</v>
      </c>
      <c r="E157" s="5">
        <v>5</v>
      </c>
      <c r="F157" s="12"/>
      <c r="G157" s="12">
        <f t="shared" si="12"/>
        <v>0</v>
      </c>
    </row>
    <row r="158" spans="1:7" ht="30">
      <c r="A158" s="1">
        <v>11</v>
      </c>
      <c r="B158" s="4" t="s">
        <v>282</v>
      </c>
      <c r="C158" s="4" t="s">
        <v>283</v>
      </c>
      <c r="D158" s="1" t="s">
        <v>24</v>
      </c>
      <c r="E158" s="5">
        <v>43</v>
      </c>
      <c r="F158" s="12"/>
      <c r="G158" s="12">
        <f t="shared" si="12"/>
        <v>0</v>
      </c>
    </row>
    <row r="159" spans="1:7">
      <c r="A159" s="1">
        <v>12</v>
      </c>
      <c r="B159" s="4" t="s">
        <v>284</v>
      </c>
      <c r="C159" s="4" t="s">
        <v>285</v>
      </c>
      <c r="D159" s="1" t="s">
        <v>171</v>
      </c>
      <c r="E159" s="5">
        <v>2</v>
      </c>
      <c r="F159" s="12"/>
      <c r="G159" s="12">
        <f t="shared" si="12"/>
        <v>0</v>
      </c>
    </row>
    <row r="160" spans="1:7">
      <c r="A160" s="1">
        <v>13</v>
      </c>
      <c r="B160" s="4" t="s">
        <v>286</v>
      </c>
      <c r="C160" s="4" t="s">
        <v>287</v>
      </c>
      <c r="D160" s="1" t="s">
        <v>9</v>
      </c>
      <c r="E160" s="5">
        <v>3</v>
      </c>
      <c r="F160" s="12"/>
      <c r="G160" s="12">
        <f t="shared" si="12"/>
        <v>0</v>
      </c>
    </row>
    <row r="161" spans="1:7" ht="30">
      <c r="A161" s="1">
        <v>14</v>
      </c>
      <c r="B161" s="4" t="s">
        <v>288</v>
      </c>
      <c r="C161" s="4" t="s">
        <v>289</v>
      </c>
      <c r="D161" s="1" t="s">
        <v>24</v>
      </c>
      <c r="E161" s="5">
        <v>60</v>
      </c>
      <c r="F161" s="12"/>
      <c r="G161" s="12">
        <f t="shared" si="12"/>
        <v>0</v>
      </c>
    </row>
    <row r="162" spans="1:7">
      <c r="A162" s="1">
        <v>15</v>
      </c>
      <c r="B162" s="4" t="s">
        <v>290</v>
      </c>
      <c r="C162" s="4" t="s">
        <v>291</v>
      </c>
      <c r="D162" s="1" t="s">
        <v>171</v>
      </c>
      <c r="E162" s="5">
        <v>6</v>
      </c>
      <c r="F162" s="12"/>
      <c r="G162" s="12">
        <f t="shared" si="12"/>
        <v>0</v>
      </c>
    </row>
    <row r="163" spans="1:7" ht="30">
      <c r="A163" s="1">
        <v>16</v>
      </c>
      <c r="B163" s="4" t="s">
        <v>292</v>
      </c>
      <c r="C163" s="4" t="s">
        <v>293</v>
      </c>
      <c r="D163" s="1" t="s">
        <v>168</v>
      </c>
      <c r="E163" s="5">
        <v>1</v>
      </c>
      <c r="F163" s="12"/>
      <c r="G163" s="12">
        <f t="shared" si="12"/>
        <v>0</v>
      </c>
    </row>
    <row r="164" spans="1:7" ht="30">
      <c r="A164" s="1">
        <v>17</v>
      </c>
      <c r="B164" s="4" t="s">
        <v>294</v>
      </c>
      <c r="C164" s="4" t="s">
        <v>295</v>
      </c>
      <c r="D164" s="1" t="s">
        <v>168</v>
      </c>
      <c r="E164" s="5">
        <v>1</v>
      </c>
      <c r="F164" s="12"/>
      <c r="G164" s="12">
        <f t="shared" si="12"/>
        <v>0</v>
      </c>
    </row>
    <row r="165" spans="1:7" ht="30">
      <c r="A165" s="1">
        <v>18</v>
      </c>
      <c r="B165" s="4" t="s">
        <v>296</v>
      </c>
      <c r="C165" s="4" t="s">
        <v>297</v>
      </c>
      <c r="D165" s="1" t="s">
        <v>168</v>
      </c>
      <c r="E165" s="5">
        <v>1</v>
      </c>
      <c r="F165" s="12"/>
      <c r="G165" s="12">
        <f t="shared" si="12"/>
        <v>0</v>
      </c>
    </row>
    <row r="166" spans="1:7">
      <c r="A166" s="1">
        <v>19</v>
      </c>
      <c r="B166" s="4" t="s">
        <v>219</v>
      </c>
      <c r="C166" s="4" t="s">
        <v>298</v>
      </c>
      <c r="D166" s="1" t="s">
        <v>299</v>
      </c>
      <c r="E166" s="5">
        <v>9</v>
      </c>
      <c r="F166" s="12"/>
      <c r="G166" s="12">
        <f t="shared" si="12"/>
        <v>0</v>
      </c>
    </row>
    <row r="167" spans="1:7">
      <c r="A167" s="1">
        <v>20</v>
      </c>
      <c r="B167" s="4" t="s">
        <v>300</v>
      </c>
      <c r="C167" s="4" t="s">
        <v>301</v>
      </c>
      <c r="D167" s="1" t="s">
        <v>168</v>
      </c>
      <c r="E167" s="5">
        <v>1</v>
      </c>
      <c r="F167" s="12"/>
      <c r="G167" s="12">
        <f t="shared" si="12"/>
        <v>0</v>
      </c>
    </row>
    <row r="168" spans="1:7" ht="28.5" customHeight="1">
      <c r="A168" s="64"/>
      <c r="B168" s="65"/>
      <c r="C168" s="66" t="s">
        <v>264</v>
      </c>
      <c r="D168" s="113"/>
      <c r="E168" s="114" t="s">
        <v>504</v>
      </c>
      <c r="F168" s="128"/>
      <c r="G168" s="58">
        <f>SUM(G148:G167)</f>
        <v>0</v>
      </c>
    </row>
    <row r="169" spans="1:7" ht="13.5" customHeight="1">
      <c r="A169" s="33"/>
      <c r="B169" s="34"/>
      <c r="C169" s="34"/>
      <c r="D169" s="25"/>
      <c r="E169" s="26"/>
      <c r="F169" s="125"/>
      <c r="G169" s="27"/>
    </row>
    <row r="170" spans="1:7" ht="23.25" customHeight="1">
      <c r="A170" s="194" t="s">
        <v>509</v>
      </c>
      <c r="B170" s="195"/>
      <c r="C170" s="196"/>
      <c r="D170" s="49"/>
      <c r="E170" s="50"/>
      <c r="F170" s="52"/>
      <c r="G170" s="52"/>
    </row>
    <row r="171" spans="1:7">
      <c r="A171" s="183" t="s">
        <v>552</v>
      </c>
      <c r="B171" s="183"/>
      <c r="C171" s="43"/>
      <c r="D171" s="44"/>
      <c r="E171" s="45"/>
      <c r="F171" s="47"/>
      <c r="G171" s="53">
        <f>SUM(G172:G177)</f>
        <v>0</v>
      </c>
    </row>
    <row r="172" spans="1:7" ht="30">
      <c r="A172" s="1">
        <v>1</v>
      </c>
      <c r="B172" s="4" t="s">
        <v>306</v>
      </c>
      <c r="C172" s="4" t="s">
        <v>307</v>
      </c>
      <c r="D172" s="1" t="s">
        <v>171</v>
      </c>
      <c r="E172" s="5">
        <v>1</v>
      </c>
      <c r="F172" s="12"/>
      <c r="G172" s="12">
        <f t="shared" ref="G172:G177" si="13">E172*F172</f>
        <v>0</v>
      </c>
    </row>
    <row r="173" spans="1:7">
      <c r="A173" s="1">
        <v>2</v>
      </c>
      <c r="B173" s="4" t="s">
        <v>308</v>
      </c>
      <c r="C173" s="4" t="s">
        <v>309</v>
      </c>
      <c r="D173" s="1" t="s">
        <v>171</v>
      </c>
      <c r="E173" s="5">
        <v>1</v>
      </c>
      <c r="F173" s="12"/>
      <c r="G173" s="12">
        <f t="shared" si="13"/>
        <v>0</v>
      </c>
    </row>
    <row r="174" spans="1:7">
      <c r="A174" s="1">
        <v>3</v>
      </c>
      <c r="B174" s="4" t="s">
        <v>310</v>
      </c>
      <c r="C174" s="4" t="s">
        <v>311</v>
      </c>
      <c r="D174" s="1" t="s">
        <v>24</v>
      </c>
      <c r="E174" s="5">
        <v>20</v>
      </c>
      <c r="F174" s="12"/>
      <c r="G174" s="12">
        <f t="shared" si="13"/>
        <v>0</v>
      </c>
    </row>
    <row r="175" spans="1:7" ht="30">
      <c r="A175" s="1">
        <v>4</v>
      </c>
      <c r="B175" s="4" t="s">
        <v>312</v>
      </c>
      <c r="C175" s="4" t="s">
        <v>313</v>
      </c>
      <c r="D175" s="1" t="s">
        <v>24</v>
      </c>
      <c r="E175" s="5">
        <v>20</v>
      </c>
      <c r="F175" s="12"/>
      <c r="G175" s="12">
        <f t="shared" si="13"/>
        <v>0</v>
      </c>
    </row>
    <row r="176" spans="1:7">
      <c r="A176" s="1">
        <v>5</v>
      </c>
      <c r="B176" s="4" t="s">
        <v>314</v>
      </c>
      <c r="C176" s="4" t="s">
        <v>315</v>
      </c>
      <c r="D176" s="1" t="s">
        <v>24</v>
      </c>
      <c r="E176" s="5">
        <v>20</v>
      </c>
      <c r="F176" s="12"/>
      <c r="G176" s="12">
        <f t="shared" si="13"/>
        <v>0</v>
      </c>
    </row>
    <row r="177" spans="1:7">
      <c r="A177" s="1">
        <v>6</v>
      </c>
      <c r="B177" s="4" t="s">
        <v>316</v>
      </c>
      <c r="C177" s="4" t="s">
        <v>317</v>
      </c>
      <c r="D177" s="1" t="s">
        <v>13</v>
      </c>
      <c r="E177" s="5">
        <v>0.1</v>
      </c>
      <c r="F177" s="12"/>
      <c r="G177" s="12">
        <f t="shared" si="13"/>
        <v>0</v>
      </c>
    </row>
    <row r="178" spans="1:7">
      <c r="A178" s="184" t="s">
        <v>553</v>
      </c>
      <c r="B178" s="185"/>
      <c r="C178" s="43"/>
      <c r="D178" s="44"/>
      <c r="E178" s="45"/>
      <c r="F178" s="47"/>
      <c r="G178" s="47">
        <f>SUM(G179:G192)</f>
        <v>0</v>
      </c>
    </row>
    <row r="179" spans="1:7" ht="30">
      <c r="A179" s="1">
        <v>1</v>
      </c>
      <c r="B179" s="4" t="s">
        <v>326</v>
      </c>
      <c r="C179" s="4" t="s">
        <v>327</v>
      </c>
      <c r="D179" s="1" t="s">
        <v>24</v>
      </c>
      <c r="E179" s="5">
        <v>6</v>
      </c>
      <c r="F179" s="12"/>
      <c r="G179" s="12">
        <f t="shared" ref="G179:G192" si="14">E179*F179</f>
        <v>0</v>
      </c>
    </row>
    <row r="180" spans="1:7" ht="30">
      <c r="A180" s="1">
        <v>2</v>
      </c>
      <c r="B180" s="4" t="s">
        <v>343</v>
      </c>
      <c r="C180" s="4" t="s">
        <v>344</v>
      </c>
      <c r="D180" s="1" t="s">
        <v>171</v>
      </c>
      <c r="E180" s="5">
        <v>146</v>
      </c>
      <c r="F180" s="12"/>
      <c r="G180" s="12">
        <f t="shared" si="14"/>
        <v>0</v>
      </c>
    </row>
    <row r="181" spans="1:7">
      <c r="A181" s="1">
        <v>3</v>
      </c>
      <c r="B181" s="4" t="s">
        <v>345</v>
      </c>
      <c r="C181" s="4" t="s">
        <v>346</v>
      </c>
      <c r="D181" s="1" t="s">
        <v>171</v>
      </c>
      <c r="E181" s="5">
        <v>72</v>
      </c>
      <c r="F181" s="12"/>
      <c r="G181" s="12">
        <f t="shared" si="14"/>
        <v>0</v>
      </c>
    </row>
    <row r="182" spans="1:7" ht="45">
      <c r="A182" s="1">
        <v>4</v>
      </c>
      <c r="B182" s="4" t="s">
        <v>357</v>
      </c>
      <c r="C182" s="4" t="s">
        <v>358</v>
      </c>
      <c r="D182" s="1" t="s">
        <v>171</v>
      </c>
      <c r="E182" s="5">
        <v>42</v>
      </c>
      <c r="F182" s="12"/>
      <c r="G182" s="12">
        <f t="shared" si="14"/>
        <v>0</v>
      </c>
    </row>
    <row r="183" spans="1:7" ht="45">
      <c r="A183" s="1">
        <v>5</v>
      </c>
      <c r="B183" s="4" t="s">
        <v>359</v>
      </c>
      <c r="C183" s="4" t="s">
        <v>360</v>
      </c>
      <c r="D183" s="1" t="s">
        <v>171</v>
      </c>
      <c r="E183" s="5">
        <v>3</v>
      </c>
      <c r="F183" s="12"/>
      <c r="G183" s="12">
        <f t="shared" si="14"/>
        <v>0</v>
      </c>
    </row>
    <row r="184" spans="1:7">
      <c r="A184" s="1">
        <v>6</v>
      </c>
      <c r="B184" s="4" t="s">
        <v>361</v>
      </c>
      <c r="C184" s="4" t="s">
        <v>362</v>
      </c>
      <c r="D184" s="1" t="s">
        <v>171</v>
      </c>
      <c r="E184" s="5">
        <v>2</v>
      </c>
      <c r="F184" s="12"/>
      <c r="G184" s="12">
        <f t="shared" si="14"/>
        <v>0</v>
      </c>
    </row>
    <row r="185" spans="1:7" ht="30">
      <c r="A185" s="1">
        <v>7</v>
      </c>
      <c r="B185" s="4" t="s">
        <v>363</v>
      </c>
      <c r="C185" s="4" t="s">
        <v>364</v>
      </c>
      <c r="D185" s="1" t="s">
        <v>171</v>
      </c>
      <c r="E185" s="5">
        <v>40</v>
      </c>
      <c r="F185" s="12"/>
      <c r="G185" s="12">
        <f t="shared" si="14"/>
        <v>0</v>
      </c>
    </row>
    <row r="186" spans="1:7">
      <c r="A186" s="1">
        <v>8</v>
      </c>
      <c r="B186" s="4" t="s">
        <v>365</v>
      </c>
      <c r="C186" s="4" t="s">
        <v>367</v>
      </c>
      <c r="D186" s="1" t="s">
        <v>24</v>
      </c>
      <c r="E186" s="5">
        <v>540</v>
      </c>
      <c r="F186" s="12"/>
      <c r="G186" s="12">
        <f t="shared" si="14"/>
        <v>0</v>
      </c>
    </row>
    <row r="187" spans="1:7">
      <c r="A187" s="1">
        <v>9</v>
      </c>
      <c r="B187" s="4" t="s">
        <v>365</v>
      </c>
      <c r="C187" s="4" t="s">
        <v>368</v>
      </c>
      <c r="D187" s="1" t="s">
        <v>24</v>
      </c>
      <c r="E187" s="5">
        <v>50</v>
      </c>
      <c r="F187" s="12"/>
      <c r="G187" s="12">
        <f t="shared" si="14"/>
        <v>0</v>
      </c>
    </row>
    <row r="188" spans="1:7">
      <c r="A188" s="1">
        <v>10</v>
      </c>
      <c r="B188" s="4" t="s">
        <v>371</v>
      </c>
      <c r="C188" s="4" t="s">
        <v>372</v>
      </c>
      <c r="D188" s="1" t="s">
        <v>24</v>
      </c>
      <c r="E188" s="5">
        <v>1152</v>
      </c>
      <c r="F188" s="12"/>
      <c r="G188" s="12">
        <f t="shared" si="14"/>
        <v>0</v>
      </c>
    </row>
    <row r="189" spans="1:7">
      <c r="A189" s="1">
        <v>11</v>
      </c>
      <c r="B189" s="4" t="s">
        <v>373</v>
      </c>
      <c r="C189" s="4" t="s">
        <v>374</v>
      </c>
      <c r="D189" s="1" t="s">
        <v>24</v>
      </c>
      <c r="E189" s="5">
        <v>1152</v>
      </c>
      <c r="F189" s="12"/>
      <c r="G189" s="12">
        <f t="shared" si="14"/>
        <v>0</v>
      </c>
    </row>
    <row r="190" spans="1:7" ht="30">
      <c r="A190" s="1">
        <v>12</v>
      </c>
      <c r="B190" s="4" t="s">
        <v>375</v>
      </c>
      <c r="C190" s="4" t="s">
        <v>376</v>
      </c>
      <c r="D190" s="1" t="s">
        <v>24</v>
      </c>
      <c r="E190" s="5">
        <v>115</v>
      </c>
      <c r="F190" s="12"/>
      <c r="G190" s="12">
        <f t="shared" si="14"/>
        <v>0</v>
      </c>
    </row>
    <row r="191" spans="1:7" ht="30">
      <c r="A191" s="1">
        <v>13</v>
      </c>
      <c r="B191" s="4" t="s">
        <v>377</v>
      </c>
      <c r="C191" s="4" t="s">
        <v>378</v>
      </c>
      <c r="D191" s="1" t="s">
        <v>324</v>
      </c>
      <c r="E191" s="5">
        <v>10</v>
      </c>
      <c r="F191" s="12"/>
      <c r="G191" s="12">
        <f t="shared" si="14"/>
        <v>0</v>
      </c>
    </row>
    <row r="192" spans="1:7">
      <c r="A192" s="1">
        <v>14</v>
      </c>
      <c r="B192" s="4" t="s">
        <v>166</v>
      </c>
      <c r="C192" s="4" t="s">
        <v>325</v>
      </c>
      <c r="D192" s="1" t="s">
        <v>41</v>
      </c>
      <c r="E192" s="5">
        <v>2</v>
      </c>
      <c r="F192" s="12"/>
      <c r="G192" s="12">
        <f t="shared" si="14"/>
        <v>0</v>
      </c>
    </row>
    <row r="193" spans="1:7">
      <c r="A193" s="184" t="s">
        <v>554</v>
      </c>
      <c r="B193" s="185"/>
      <c r="C193" s="43"/>
      <c r="D193" s="44"/>
      <c r="E193" s="45"/>
      <c r="F193" s="47"/>
      <c r="G193" s="53">
        <f>SUM(G194:G198)</f>
        <v>0</v>
      </c>
    </row>
    <row r="194" spans="1:7">
      <c r="A194" s="1">
        <v>1</v>
      </c>
      <c r="B194" s="4" t="s">
        <v>379</v>
      </c>
      <c r="C194" s="4" t="s">
        <v>380</v>
      </c>
      <c r="D194" s="1" t="s">
        <v>171</v>
      </c>
      <c r="E194" s="5">
        <v>15</v>
      </c>
      <c r="F194" s="12"/>
      <c r="G194" s="12">
        <f t="shared" ref="G194:G198" si="15">E194*F194</f>
        <v>0</v>
      </c>
    </row>
    <row r="195" spans="1:7" ht="30">
      <c r="A195" s="1">
        <v>2</v>
      </c>
      <c r="B195" s="4" t="s">
        <v>381</v>
      </c>
      <c r="C195" s="4" t="s">
        <v>382</v>
      </c>
      <c r="D195" s="1" t="s">
        <v>171</v>
      </c>
      <c r="E195" s="5">
        <v>42</v>
      </c>
      <c r="F195" s="12"/>
      <c r="G195" s="12">
        <f t="shared" si="15"/>
        <v>0</v>
      </c>
    </row>
    <row r="196" spans="1:7">
      <c r="A196" s="1">
        <v>3</v>
      </c>
      <c r="B196" s="4" t="s">
        <v>383</v>
      </c>
      <c r="C196" s="4" t="s">
        <v>384</v>
      </c>
      <c r="D196" s="1" t="s">
        <v>171</v>
      </c>
      <c r="E196" s="5">
        <v>14</v>
      </c>
      <c r="F196" s="12"/>
      <c r="G196" s="12">
        <f t="shared" si="15"/>
        <v>0</v>
      </c>
    </row>
    <row r="197" spans="1:7">
      <c r="A197" s="1">
        <v>4</v>
      </c>
      <c r="B197" s="4" t="s">
        <v>385</v>
      </c>
      <c r="C197" s="4" t="s">
        <v>386</v>
      </c>
      <c r="D197" s="1" t="s">
        <v>171</v>
      </c>
      <c r="E197" s="5">
        <v>51</v>
      </c>
      <c r="F197" s="12"/>
      <c r="G197" s="12">
        <f t="shared" si="15"/>
        <v>0</v>
      </c>
    </row>
    <row r="198" spans="1:7" ht="30">
      <c r="A198" s="1">
        <v>5</v>
      </c>
      <c r="B198" s="4" t="s">
        <v>387</v>
      </c>
      <c r="C198" s="4" t="s">
        <v>388</v>
      </c>
      <c r="D198" s="1" t="s">
        <v>24</v>
      </c>
      <c r="E198" s="5">
        <v>1100</v>
      </c>
      <c r="F198" s="12"/>
      <c r="G198" s="12">
        <f t="shared" si="15"/>
        <v>0</v>
      </c>
    </row>
    <row r="199" spans="1:7">
      <c r="A199" s="184" t="s">
        <v>555</v>
      </c>
      <c r="B199" s="185"/>
      <c r="C199" s="43"/>
      <c r="D199" s="44"/>
      <c r="E199" s="45"/>
      <c r="F199" s="47"/>
      <c r="G199" s="47">
        <f>SUM(G200:G206)</f>
        <v>0</v>
      </c>
    </row>
    <row r="200" spans="1:7" ht="30">
      <c r="A200" s="1">
        <v>1</v>
      </c>
      <c r="B200" s="4" t="s">
        <v>389</v>
      </c>
      <c r="C200" s="4" t="s">
        <v>390</v>
      </c>
      <c r="D200" s="1" t="s">
        <v>24</v>
      </c>
      <c r="E200" s="5">
        <v>250</v>
      </c>
      <c r="F200" s="12"/>
      <c r="G200" s="12">
        <f t="shared" ref="G200:G206" si="16">E200*F200</f>
        <v>0</v>
      </c>
    </row>
    <row r="201" spans="1:7">
      <c r="A201" s="1">
        <v>2</v>
      </c>
      <c r="B201" s="4" t="s">
        <v>391</v>
      </c>
      <c r="C201" s="4" t="s">
        <v>392</v>
      </c>
      <c r="D201" s="1" t="s">
        <v>171</v>
      </c>
      <c r="E201" s="5">
        <v>4</v>
      </c>
      <c r="F201" s="12"/>
      <c r="G201" s="12">
        <f t="shared" si="16"/>
        <v>0</v>
      </c>
    </row>
    <row r="202" spans="1:7">
      <c r="A202" s="1">
        <v>3</v>
      </c>
      <c r="B202" s="4" t="s">
        <v>391</v>
      </c>
      <c r="C202" s="4" t="s">
        <v>393</v>
      </c>
      <c r="D202" s="1" t="s">
        <v>171</v>
      </c>
      <c r="E202" s="5">
        <v>4</v>
      </c>
      <c r="F202" s="12"/>
      <c r="G202" s="12">
        <f t="shared" si="16"/>
        <v>0</v>
      </c>
    </row>
    <row r="203" spans="1:7" ht="30">
      <c r="A203" s="1">
        <v>4</v>
      </c>
      <c r="B203" s="4" t="s">
        <v>394</v>
      </c>
      <c r="C203" s="4" t="s">
        <v>395</v>
      </c>
      <c r="D203" s="1" t="s">
        <v>24</v>
      </c>
      <c r="E203" s="5">
        <v>30</v>
      </c>
      <c r="F203" s="12"/>
      <c r="G203" s="12">
        <f t="shared" si="16"/>
        <v>0</v>
      </c>
    </row>
    <row r="204" spans="1:7" ht="30">
      <c r="A204" s="1">
        <v>5</v>
      </c>
      <c r="B204" s="4" t="s">
        <v>396</v>
      </c>
      <c r="C204" s="4" t="s">
        <v>397</v>
      </c>
      <c r="D204" s="1" t="s">
        <v>24</v>
      </c>
      <c r="E204" s="5">
        <v>10</v>
      </c>
      <c r="F204" s="12"/>
      <c r="G204" s="12">
        <f t="shared" si="16"/>
        <v>0</v>
      </c>
    </row>
    <row r="205" spans="1:7" ht="30">
      <c r="A205" s="1">
        <v>6</v>
      </c>
      <c r="B205" s="4" t="s">
        <v>396</v>
      </c>
      <c r="C205" s="4" t="s">
        <v>398</v>
      </c>
      <c r="D205" s="1" t="s">
        <v>24</v>
      </c>
      <c r="E205" s="5">
        <v>70</v>
      </c>
      <c r="F205" s="12"/>
      <c r="G205" s="12">
        <f t="shared" si="16"/>
        <v>0</v>
      </c>
    </row>
    <row r="206" spans="1:7" ht="17.25" customHeight="1">
      <c r="A206" s="1">
        <v>7</v>
      </c>
      <c r="B206" s="4" t="s">
        <v>399</v>
      </c>
      <c r="C206" s="4" t="s">
        <v>400</v>
      </c>
      <c r="D206" s="1" t="s">
        <v>171</v>
      </c>
      <c r="E206" s="5">
        <v>15</v>
      </c>
      <c r="F206" s="12"/>
      <c r="G206" s="12">
        <f t="shared" si="16"/>
        <v>0</v>
      </c>
    </row>
    <row r="207" spans="1:7">
      <c r="A207" s="184" t="s">
        <v>556</v>
      </c>
      <c r="B207" s="185"/>
      <c r="C207" s="43"/>
      <c r="D207" s="44"/>
      <c r="E207" s="45"/>
      <c r="F207" s="47"/>
      <c r="G207" s="47">
        <f>SUM(G208:G213)</f>
        <v>0</v>
      </c>
    </row>
    <row r="208" spans="1:7">
      <c r="A208" s="1">
        <v>1</v>
      </c>
      <c r="B208" s="4" t="s">
        <v>419</v>
      </c>
      <c r="C208" s="4" t="s">
        <v>420</v>
      </c>
      <c r="D208" s="1" t="s">
        <v>421</v>
      </c>
      <c r="E208" s="5">
        <v>1</v>
      </c>
      <c r="F208" s="12"/>
      <c r="G208" s="12">
        <f t="shared" ref="G208:G213" si="17">E208*F208</f>
        <v>0</v>
      </c>
    </row>
    <row r="209" spans="1:7">
      <c r="A209" s="1">
        <v>2</v>
      </c>
      <c r="B209" s="4" t="s">
        <v>419</v>
      </c>
      <c r="C209" s="4" t="s">
        <v>420</v>
      </c>
      <c r="D209" s="1" t="s">
        <v>421</v>
      </c>
      <c r="E209" s="5">
        <v>20</v>
      </c>
      <c r="F209" s="12"/>
      <c r="G209" s="12">
        <f t="shared" si="17"/>
        <v>0</v>
      </c>
    </row>
    <row r="210" spans="1:7" ht="30">
      <c r="A210" s="1">
        <v>3</v>
      </c>
      <c r="B210" s="4" t="s">
        <v>422</v>
      </c>
      <c r="C210" s="4" t="s">
        <v>423</v>
      </c>
      <c r="D210" s="1" t="s">
        <v>421</v>
      </c>
      <c r="E210" s="5">
        <v>10</v>
      </c>
      <c r="F210" s="12"/>
      <c r="G210" s="12">
        <f t="shared" si="17"/>
        <v>0</v>
      </c>
    </row>
    <row r="211" spans="1:7">
      <c r="A211" s="1">
        <v>4</v>
      </c>
      <c r="B211" s="4" t="s">
        <v>424</v>
      </c>
      <c r="C211" s="4" t="s">
        <v>425</v>
      </c>
      <c r="D211" s="1" t="s">
        <v>426</v>
      </c>
      <c r="E211" s="5">
        <v>5</v>
      </c>
      <c r="F211" s="12"/>
      <c r="G211" s="12">
        <f t="shared" si="17"/>
        <v>0</v>
      </c>
    </row>
    <row r="212" spans="1:7">
      <c r="A212" s="1">
        <v>5</v>
      </c>
      <c r="B212" s="4" t="s">
        <v>427</v>
      </c>
      <c r="C212" s="4" t="s">
        <v>428</v>
      </c>
      <c r="D212" s="1" t="s">
        <v>171</v>
      </c>
      <c r="E212" s="5">
        <v>3</v>
      </c>
      <c r="F212" s="12"/>
      <c r="G212" s="12">
        <f t="shared" si="17"/>
        <v>0</v>
      </c>
    </row>
    <row r="213" spans="1:7">
      <c r="A213" s="1">
        <v>6</v>
      </c>
      <c r="B213" s="4" t="s">
        <v>429</v>
      </c>
      <c r="C213" s="4" t="s">
        <v>430</v>
      </c>
      <c r="D213" s="1" t="s">
        <v>431</v>
      </c>
      <c r="E213" s="5">
        <v>2</v>
      </c>
      <c r="F213" s="12"/>
      <c r="G213" s="12">
        <f t="shared" si="17"/>
        <v>0</v>
      </c>
    </row>
    <row r="214" spans="1:7" ht="22.5" customHeight="1">
      <c r="A214" s="81"/>
      <c r="B214" s="62"/>
      <c r="C214" s="79" t="s">
        <v>521</v>
      </c>
      <c r="D214" s="108"/>
      <c r="E214" s="109" t="s">
        <v>504</v>
      </c>
      <c r="F214" s="110"/>
      <c r="G214" s="63">
        <f>SUM(G207,G199,G193,G178,G171)</f>
        <v>0</v>
      </c>
    </row>
    <row r="215" spans="1:7">
      <c r="A215" s="38"/>
      <c r="B215" s="39"/>
      <c r="C215" s="39"/>
      <c r="D215" s="40"/>
      <c r="E215" s="41"/>
      <c r="F215" s="129"/>
      <c r="G215" s="42"/>
    </row>
    <row r="216" spans="1:7" ht="22.5" customHeight="1">
      <c r="A216" s="191" t="s">
        <v>510</v>
      </c>
      <c r="B216" s="192"/>
      <c r="C216" s="54"/>
      <c r="D216" s="55"/>
      <c r="E216" s="56"/>
      <c r="F216" s="57"/>
      <c r="G216" s="57"/>
    </row>
    <row r="217" spans="1:7" ht="44.25" customHeight="1">
      <c r="A217" s="197" t="s">
        <v>514</v>
      </c>
      <c r="B217" s="198"/>
      <c r="C217" s="43"/>
      <c r="D217" s="44"/>
      <c r="E217" s="45"/>
      <c r="F217" s="47"/>
      <c r="G217" s="53">
        <f>SUM(G218:G225)</f>
        <v>0</v>
      </c>
    </row>
    <row r="218" spans="1:7">
      <c r="A218" s="1">
        <v>1</v>
      </c>
      <c r="B218" s="4" t="s">
        <v>432</v>
      </c>
      <c r="C218" s="4" t="s">
        <v>433</v>
      </c>
      <c r="D218" s="1" t="s">
        <v>41</v>
      </c>
      <c r="E218" s="5">
        <v>1</v>
      </c>
      <c r="F218" s="12"/>
      <c r="G218" s="12">
        <f t="shared" ref="G218:G225" si="18">E218*F218</f>
        <v>0</v>
      </c>
    </row>
    <row r="219" spans="1:7">
      <c r="A219" s="1">
        <v>2</v>
      </c>
      <c r="B219" s="4" t="s">
        <v>434</v>
      </c>
      <c r="C219" s="4" t="s">
        <v>435</v>
      </c>
      <c r="D219" s="1" t="s">
        <v>6</v>
      </c>
      <c r="E219" s="5">
        <v>1</v>
      </c>
      <c r="F219" s="12"/>
      <c r="G219" s="12">
        <f t="shared" si="18"/>
        <v>0</v>
      </c>
    </row>
    <row r="220" spans="1:7">
      <c r="A220" s="1">
        <v>3</v>
      </c>
      <c r="B220" s="4" t="s">
        <v>436</v>
      </c>
      <c r="C220" s="4" t="s">
        <v>437</v>
      </c>
      <c r="D220" s="1" t="s">
        <v>41</v>
      </c>
      <c r="E220" s="5">
        <v>1</v>
      </c>
      <c r="F220" s="12"/>
      <c r="G220" s="12">
        <f t="shared" si="18"/>
        <v>0</v>
      </c>
    </row>
    <row r="221" spans="1:7" ht="16.5" customHeight="1">
      <c r="A221" s="1">
        <v>4</v>
      </c>
      <c r="B221" s="4" t="s">
        <v>438</v>
      </c>
      <c r="C221" s="4" t="s">
        <v>439</v>
      </c>
      <c r="D221" s="1" t="s">
        <v>6</v>
      </c>
      <c r="E221" s="5">
        <v>1</v>
      </c>
      <c r="F221" s="12"/>
      <c r="G221" s="12">
        <f t="shared" si="18"/>
        <v>0</v>
      </c>
    </row>
    <row r="222" spans="1:7" ht="45">
      <c r="A222" s="1">
        <v>5</v>
      </c>
      <c r="B222" s="4" t="s">
        <v>440</v>
      </c>
      <c r="C222" s="4" t="s">
        <v>441</v>
      </c>
      <c r="D222" s="1" t="s">
        <v>24</v>
      </c>
      <c r="E222" s="5">
        <v>30</v>
      </c>
      <c r="F222" s="12"/>
      <c r="G222" s="12">
        <f t="shared" si="18"/>
        <v>0</v>
      </c>
    </row>
    <row r="223" spans="1:7" ht="45">
      <c r="A223" s="1">
        <v>6</v>
      </c>
      <c r="B223" s="4" t="s">
        <v>442</v>
      </c>
      <c r="C223" s="4" t="s">
        <v>443</v>
      </c>
      <c r="D223" s="1" t="s">
        <v>41</v>
      </c>
      <c r="E223" s="5">
        <v>1</v>
      </c>
      <c r="F223" s="12"/>
      <c r="G223" s="12">
        <f t="shared" si="18"/>
        <v>0</v>
      </c>
    </row>
    <row r="224" spans="1:7">
      <c r="A224" s="1">
        <v>7</v>
      </c>
      <c r="B224" s="4" t="s">
        <v>444</v>
      </c>
      <c r="C224" s="4" t="s">
        <v>445</v>
      </c>
      <c r="D224" s="1" t="s">
        <v>446</v>
      </c>
      <c r="E224" s="5">
        <v>2</v>
      </c>
      <c r="F224" s="12"/>
      <c r="G224" s="12">
        <f t="shared" si="18"/>
        <v>0</v>
      </c>
    </row>
    <row r="225" spans="1:7">
      <c r="A225" s="1">
        <v>8</v>
      </c>
      <c r="B225" s="4" t="s">
        <v>447</v>
      </c>
      <c r="C225" s="4" t="s">
        <v>448</v>
      </c>
      <c r="D225" s="1" t="s">
        <v>41</v>
      </c>
      <c r="E225" s="5">
        <v>1</v>
      </c>
      <c r="F225" s="12"/>
      <c r="G225" s="12">
        <f t="shared" si="18"/>
        <v>0</v>
      </c>
    </row>
    <row r="226" spans="1:7" ht="33" customHeight="1">
      <c r="A226" s="197" t="s">
        <v>515</v>
      </c>
      <c r="B226" s="198"/>
      <c r="C226" s="43"/>
      <c r="D226" s="44"/>
      <c r="E226" s="45"/>
      <c r="F226" s="47"/>
      <c r="G226" s="53">
        <f>SUM(G227:G244)</f>
        <v>0</v>
      </c>
    </row>
    <row r="227" spans="1:7">
      <c r="A227" s="1">
        <v>1</v>
      </c>
      <c r="B227" s="4" t="s">
        <v>381</v>
      </c>
      <c r="C227" s="4" t="s">
        <v>449</v>
      </c>
      <c r="D227" s="1" t="s">
        <v>41</v>
      </c>
      <c r="E227" s="5">
        <v>12</v>
      </c>
      <c r="F227" s="12"/>
      <c r="G227" s="12">
        <f t="shared" ref="G227:G244" si="19">E227*F227</f>
        <v>0</v>
      </c>
    </row>
    <row r="228" spans="1:7" ht="30">
      <c r="A228" s="1">
        <v>2</v>
      </c>
      <c r="B228" s="4" t="s">
        <v>387</v>
      </c>
      <c r="C228" s="4" t="s">
        <v>450</v>
      </c>
      <c r="D228" s="1" t="s">
        <v>24</v>
      </c>
      <c r="E228" s="5">
        <v>100</v>
      </c>
      <c r="F228" s="12"/>
      <c r="G228" s="12">
        <f t="shared" si="19"/>
        <v>0</v>
      </c>
    </row>
    <row r="229" spans="1:7" ht="30">
      <c r="A229" s="1">
        <v>3</v>
      </c>
      <c r="B229" s="4" t="s">
        <v>451</v>
      </c>
      <c r="C229" s="4" t="s">
        <v>452</v>
      </c>
      <c r="D229" s="1" t="s">
        <v>24</v>
      </c>
      <c r="E229" s="5">
        <v>10</v>
      </c>
      <c r="F229" s="12"/>
      <c r="G229" s="12">
        <f t="shared" si="19"/>
        <v>0</v>
      </c>
    </row>
    <row r="230" spans="1:7" ht="30">
      <c r="A230" s="1">
        <v>4</v>
      </c>
      <c r="B230" s="4" t="s">
        <v>451</v>
      </c>
      <c r="C230" s="4" t="s">
        <v>453</v>
      </c>
      <c r="D230" s="1" t="s">
        <v>24</v>
      </c>
      <c r="E230" s="5">
        <v>30</v>
      </c>
      <c r="F230" s="12"/>
      <c r="G230" s="12">
        <f t="shared" si="19"/>
        <v>0</v>
      </c>
    </row>
    <row r="231" spans="1:7" ht="45">
      <c r="A231" s="1">
        <v>5</v>
      </c>
      <c r="B231" s="4" t="s">
        <v>440</v>
      </c>
      <c r="C231" s="4" t="s">
        <v>454</v>
      </c>
      <c r="D231" s="1" t="s">
        <v>24</v>
      </c>
      <c r="E231" s="5">
        <v>290</v>
      </c>
      <c r="F231" s="12"/>
      <c r="G231" s="12">
        <f t="shared" si="19"/>
        <v>0</v>
      </c>
    </row>
    <row r="232" spans="1:7" ht="45">
      <c r="A232" s="1">
        <v>6</v>
      </c>
      <c r="B232" s="4" t="s">
        <v>455</v>
      </c>
      <c r="C232" s="4" t="s">
        <v>456</v>
      </c>
      <c r="D232" s="1" t="s">
        <v>24</v>
      </c>
      <c r="E232" s="5">
        <v>70</v>
      </c>
      <c r="F232" s="12"/>
      <c r="G232" s="12">
        <f t="shared" si="19"/>
        <v>0</v>
      </c>
    </row>
    <row r="233" spans="1:7">
      <c r="A233" s="1">
        <v>7</v>
      </c>
      <c r="B233" s="4" t="s">
        <v>457</v>
      </c>
      <c r="C233" s="4" t="s">
        <v>458</v>
      </c>
      <c r="D233" s="1" t="s">
        <v>41</v>
      </c>
      <c r="E233" s="5">
        <v>9</v>
      </c>
      <c r="F233" s="12"/>
      <c r="G233" s="12">
        <f t="shared" si="19"/>
        <v>0</v>
      </c>
    </row>
    <row r="234" spans="1:7" ht="45">
      <c r="A234" s="1">
        <v>8</v>
      </c>
      <c r="B234" s="4" t="s">
        <v>459</v>
      </c>
      <c r="C234" s="4" t="s">
        <v>460</v>
      </c>
      <c r="D234" s="1" t="s">
        <v>41</v>
      </c>
      <c r="E234" s="5">
        <v>3</v>
      </c>
      <c r="F234" s="12"/>
      <c r="G234" s="12">
        <f t="shared" si="19"/>
        <v>0</v>
      </c>
    </row>
    <row r="235" spans="1:7" ht="45">
      <c r="A235" s="1">
        <v>9</v>
      </c>
      <c r="B235" s="4" t="s">
        <v>459</v>
      </c>
      <c r="C235" s="4" t="s">
        <v>461</v>
      </c>
      <c r="D235" s="1" t="s">
        <v>41</v>
      </c>
      <c r="E235" s="5">
        <v>6</v>
      </c>
      <c r="F235" s="12"/>
      <c r="G235" s="12">
        <f t="shared" si="19"/>
        <v>0</v>
      </c>
    </row>
    <row r="236" spans="1:7" ht="30">
      <c r="A236" s="1">
        <v>10</v>
      </c>
      <c r="B236" s="4" t="s">
        <v>462</v>
      </c>
      <c r="C236" s="4" t="s">
        <v>463</v>
      </c>
      <c r="D236" s="1" t="s">
        <v>171</v>
      </c>
      <c r="E236" s="5">
        <v>36</v>
      </c>
      <c r="F236" s="12"/>
      <c r="G236" s="12">
        <f t="shared" si="19"/>
        <v>0</v>
      </c>
    </row>
    <row r="237" spans="1:7" ht="30">
      <c r="A237" s="1">
        <v>11</v>
      </c>
      <c r="B237" s="4" t="s">
        <v>357</v>
      </c>
      <c r="C237" s="4" t="s">
        <v>464</v>
      </c>
      <c r="D237" s="1" t="s">
        <v>41</v>
      </c>
      <c r="E237" s="5">
        <v>12</v>
      </c>
      <c r="F237" s="12"/>
      <c r="G237" s="12">
        <f t="shared" si="19"/>
        <v>0</v>
      </c>
    </row>
    <row r="238" spans="1:7" ht="30">
      <c r="A238" s="1">
        <v>12</v>
      </c>
      <c r="B238" s="4" t="s">
        <v>465</v>
      </c>
      <c r="C238" s="4" t="s">
        <v>466</v>
      </c>
      <c r="D238" s="1" t="s">
        <v>41</v>
      </c>
      <c r="E238" s="5">
        <v>36</v>
      </c>
      <c r="F238" s="12"/>
      <c r="G238" s="12">
        <f t="shared" si="19"/>
        <v>0</v>
      </c>
    </row>
    <row r="239" spans="1:7" ht="30">
      <c r="A239" s="1">
        <v>13</v>
      </c>
      <c r="B239" s="4" t="s">
        <v>467</v>
      </c>
      <c r="C239" s="4" t="s">
        <v>468</v>
      </c>
      <c r="D239" s="1" t="s">
        <v>469</v>
      </c>
      <c r="E239" s="5">
        <v>12</v>
      </c>
      <c r="F239" s="12"/>
      <c r="G239" s="12">
        <f t="shared" si="19"/>
        <v>0</v>
      </c>
    </row>
    <row r="240" spans="1:7" ht="30">
      <c r="A240" s="1">
        <v>14</v>
      </c>
      <c r="B240" s="4" t="s">
        <v>470</v>
      </c>
      <c r="C240" s="4" t="s">
        <v>471</v>
      </c>
      <c r="D240" s="1" t="s">
        <v>472</v>
      </c>
      <c r="E240" s="5">
        <v>24</v>
      </c>
      <c r="F240" s="12"/>
      <c r="G240" s="12">
        <f t="shared" si="19"/>
        <v>0</v>
      </c>
    </row>
    <row r="241" spans="1:7" ht="30">
      <c r="A241" s="1">
        <v>15</v>
      </c>
      <c r="B241" s="4" t="s">
        <v>473</v>
      </c>
      <c r="C241" s="4" t="s">
        <v>474</v>
      </c>
      <c r="D241" s="1" t="s">
        <v>431</v>
      </c>
      <c r="E241" s="5">
        <v>1</v>
      </c>
      <c r="F241" s="12"/>
      <c r="G241" s="12">
        <f t="shared" si="19"/>
        <v>0</v>
      </c>
    </row>
    <row r="242" spans="1:7" ht="30">
      <c r="A242" s="1">
        <v>16</v>
      </c>
      <c r="B242" s="4" t="s">
        <v>475</v>
      </c>
      <c r="C242" s="4" t="s">
        <v>476</v>
      </c>
      <c r="D242" s="1" t="s">
        <v>431</v>
      </c>
      <c r="E242" s="5">
        <v>11</v>
      </c>
      <c r="F242" s="12"/>
      <c r="G242" s="12">
        <f t="shared" si="19"/>
        <v>0</v>
      </c>
    </row>
    <row r="243" spans="1:7" ht="30">
      <c r="A243" s="1">
        <v>17</v>
      </c>
      <c r="B243" s="4" t="s">
        <v>477</v>
      </c>
      <c r="C243" s="4" t="s">
        <v>478</v>
      </c>
      <c r="D243" s="1" t="s">
        <v>431</v>
      </c>
      <c r="E243" s="5">
        <v>1</v>
      </c>
      <c r="F243" s="12"/>
      <c r="G243" s="12">
        <f t="shared" si="19"/>
        <v>0</v>
      </c>
    </row>
    <row r="244" spans="1:7" ht="30">
      <c r="A244" s="1">
        <v>18</v>
      </c>
      <c r="B244" s="4" t="s">
        <v>479</v>
      </c>
      <c r="C244" s="4" t="s">
        <v>480</v>
      </c>
      <c r="D244" s="1" t="s">
        <v>431</v>
      </c>
      <c r="E244" s="5">
        <v>11</v>
      </c>
      <c r="F244" s="12"/>
      <c r="G244" s="12">
        <f t="shared" si="19"/>
        <v>0</v>
      </c>
    </row>
    <row r="245" spans="1:7">
      <c r="A245" s="183" t="s">
        <v>516</v>
      </c>
      <c r="B245" s="183"/>
      <c r="C245" s="43"/>
      <c r="D245" s="44"/>
      <c r="E245" s="45"/>
      <c r="F245" s="47"/>
      <c r="G245" s="47">
        <f>SUM(G246:G248)</f>
        <v>0</v>
      </c>
    </row>
    <row r="246" spans="1:7">
      <c r="A246" s="1">
        <v>1</v>
      </c>
      <c r="B246" s="4" t="s">
        <v>481</v>
      </c>
      <c r="C246" s="4" t="s">
        <v>482</v>
      </c>
      <c r="D246" s="1" t="s">
        <v>41</v>
      </c>
      <c r="E246" s="5">
        <v>1</v>
      </c>
      <c r="F246" s="12"/>
      <c r="G246" s="12">
        <f t="shared" ref="G246:G248" si="20">E246*F246</f>
        <v>0</v>
      </c>
    </row>
    <row r="247" spans="1:7" ht="19.5" customHeight="1">
      <c r="A247" s="1">
        <v>2</v>
      </c>
      <c r="B247" s="4" t="s">
        <v>481</v>
      </c>
      <c r="C247" s="4" t="s">
        <v>483</v>
      </c>
      <c r="D247" s="1" t="s">
        <v>41</v>
      </c>
      <c r="E247" s="5">
        <v>1</v>
      </c>
      <c r="F247" s="12"/>
      <c r="G247" s="12">
        <f t="shared" si="20"/>
        <v>0</v>
      </c>
    </row>
    <row r="248" spans="1:7">
      <c r="A248" s="1">
        <v>3</v>
      </c>
      <c r="B248" s="136" t="s">
        <v>557</v>
      </c>
      <c r="C248" s="4" t="s">
        <v>484</v>
      </c>
      <c r="D248" s="1" t="s">
        <v>6</v>
      </c>
      <c r="E248" s="5">
        <v>1</v>
      </c>
      <c r="F248" s="12"/>
      <c r="G248" s="12">
        <f t="shared" si="20"/>
        <v>0</v>
      </c>
    </row>
    <row r="249" spans="1:7" ht="26.25" customHeight="1">
      <c r="A249" s="171"/>
      <c r="B249" s="172"/>
      <c r="C249" s="79" t="s">
        <v>510</v>
      </c>
      <c r="D249" s="95"/>
      <c r="E249" s="96" t="s">
        <v>504</v>
      </c>
      <c r="F249" s="98"/>
      <c r="G249" s="61">
        <f>SUM(G245,G226,G217)</f>
        <v>0</v>
      </c>
    </row>
    <row r="250" spans="1:7" ht="35.25" customHeight="1">
      <c r="A250" s="188" t="s">
        <v>618</v>
      </c>
      <c r="B250" s="189"/>
      <c r="C250" s="190"/>
      <c r="D250" s="199">
        <f>SUM(G249,G214,G168,G145,G119,G76,G91)</f>
        <v>0</v>
      </c>
      <c r="E250" s="180"/>
      <c r="F250" s="180"/>
      <c r="G250" s="180"/>
    </row>
    <row r="251" spans="1:7">
      <c r="E251" s="10"/>
    </row>
    <row r="252" spans="1:7">
      <c r="E252" s="148" t="s">
        <v>581</v>
      </c>
    </row>
    <row r="253" spans="1:7" ht="45">
      <c r="E253" s="147" t="s">
        <v>582</v>
      </c>
    </row>
    <row r="254" spans="1:7">
      <c r="E254" s="10"/>
    </row>
    <row r="255" spans="1:7">
      <c r="E255" s="10"/>
    </row>
    <row r="256" spans="1:7">
      <c r="E256" s="10"/>
    </row>
    <row r="257" spans="5:5">
      <c r="E257" s="10"/>
    </row>
    <row r="258" spans="5:5">
      <c r="E258" s="10"/>
    </row>
    <row r="259" spans="5:5">
      <c r="E259" s="10"/>
    </row>
    <row r="260" spans="5:5">
      <c r="E260" s="10"/>
    </row>
    <row r="261" spans="5:5">
      <c r="E261" s="10"/>
    </row>
    <row r="262" spans="5:5">
      <c r="E262" s="10"/>
    </row>
    <row r="263" spans="5:5">
      <c r="E263" s="10"/>
    </row>
    <row r="264" spans="5:5">
      <c r="E264" s="10"/>
    </row>
    <row r="265" spans="5:5">
      <c r="E265" s="10"/>
    </row>
  </sheetData>
  <mergeCells count="28">
    <mergeCell ref="D250:G250"/>
    <mergeCell ref="A245:B245"/>
    <mergeCell ref="A41:B41"/>
    <mergeCell ref="A47:B47"/>
    <mergeCell ref="A53:B53"/>
    <mergeCell ref="A60:B60"/>
    <mergeCell ref="A147:B147"/>
    <mergeCell ref="A74:B74"/>
    <mergeCell ref="A61:B61"/>
    <mergeCell ref="A217:B217"/>
    <mergeCell ref="A226:B226"/>
    <mergeCell ref="A171:B171"/>
    <mergeCell ref="A178:B178"/>
    <mergeCell ref="A193:B193"/>
    <mergeCell ref="A199:B199"/>
    <mergeCell ref="A207:B207"/>
    <mergeCell ref="A4:B4"/>
    <mergeCell ref="A16:B16"/>
    <mergeCell ref="A21:B21"/>
    <mergeCell ref="A28:B28"/>
    <mergeCell ref="A34:B34"/>
    <mergeCell ref="A250:C250"/>
    <mergeCell ref="A216:B216"/>
    <mergeCell ref="A79:B79"/>
    <mergeCell ref="A78:B78"/>
    <mergeCell ref="A93:B93"/>
    <mergeCell ref="A121:B121"/>
    <mergeCell ref="A170:C170"/>
  </mergeCells>
  <printOptions horizontalCentered="1"/>
  <pageMargins left="0.39370078740157483" right="0.19685039370078741" top="0.6692913385826772" bottom="0.62992125984251968" header="0.31496062992125984" footer="0.31496062992125984"/>
  <pageSetup paperSize="9" scale="97" orientation="landscape" r:id="rId1"/>
  <headerFooter>
    <oddHeader>&amp;L&amp;14Kosztorys ofertowy&amp;CPrzebudowa budynku i prace na zewnątrz</oddHeader>
    <oddFooter>&amp;L&amp;D&amp;R&amp;P/&amp;N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7</vt:i4>
      </vt:variant>
    </vt:vector>
  </HeadingPairs>
  <TitlesOfParts>
    <vt:vector size="10" baseType="lpstr">
      <vt:lpstr>Opis - str 1</vt:lpstr>
      <vt:lpstr>termomodernizacja-str 2</vt:lpstr>
      <vt:lpstr>przebudowa-str 3</vt:lpstr>
      <vt:lpstr>'Opis - str 1'!_ftn1</vt:lpstr>
      <vt:lpstr>'Opis - str 1'!_ftnref1</vt:lpstr>
      <vt:lpstr>'Opis - str 1'!Obszar_wydruku</vt:lpstr>
      <vt:lpstr>'przebudowa-str 3'!Obszar_wydruku</vt:lpstr>
      <vt:lpstr>'termomodernizacja-str 2'!Obszar_wydruku</vt:lpstr>
      <vt:lpstr>'przebudowa-str 3'!Tytuły_wydruku</vt:lpstr>
      <vt:lpstr>'termomodernizacja-str 2'!Tytuły_wydruku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c:creator>
  <cp:lastModifiedBy>Grażyna Stańczak</cp:lastModifiedBy>
  <cp:lastPrinted>2016-12-20T08:42:43Z</cp:lastPrinted>
  <dcterms:created xsi:type="dcterms:W3CDTF">2016-11-30T19:34:27Z</dcterms:created>
  <dcterms:modified xsi:type="dcterms:W3CDTF">2016-12-22T07:26:35Z</dcterms:modified>
</cp:coreProperties>
</file>