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stanczak\Documents\1_RRI\2_BUDOWY REALIZOWANE\1_Zespół Szkół - ul. 23 Stycznia 13\PRZETARG\Przetarg październik\"/>
    </mc:Choice>
  </mc:AlternateContent>
  <bookViews>
    <workbookView xWindow="0" yWindow="0" windowWidth="24000" windowHeight="9345" activeTab="2"/>
  </bookViews>
  <sheets>
    <sheet name="Opis - str 1" sheetId="4" r:id="rId1"/>
    <sheet name="Termomodernizacja" sheetId="2" r:id="rId2"/>
    <sheet name="Przebudowa" sheetId="1" r:id="rId3"/>
  </sheets>
  <definedNames>
    <definedName name="_ftn1" localSheetId="0">'Opis - str 1'!$C$42</definedName>
    <definedName name="_ftnref1" localSheetId="0">'Opis - str 1'!$C$21</definedName>
    <definedName name="_xlnm.Print_Area" localSheetId="0">'Opis - str 1'!$A$1:$E$38</definedName>
    <definedName name="_xlnm.Print_Area" localSheetId="2">Przebudowa!$A$1:$H$792</definedName>
    <definedName name="_xlnm.Print_Area" localSheetId="1">Termomodernizacja!$A$1:$H$349</definedName>
    <definedName name="_xlnm.Print_Titles" localSheetId="1">Termomodernizacja!$1:$1</definedName>
  </definedNames>
  <calcPr calcId="152511"/>
</workbook>
</file>

<file path=xl/calcChain.xml><?xml version="1.0" encoding="utf-8"?>
<calcChain xmlns="http://schemas.openxmlformats.org/spreadsheetml/2006/main">
  <c r="F623" i="1" l="1"/>
  <c r="F375" i="1" l="1"/>
  <c r="E177" i="1"/>
  <c r="E171" i="1"/>
  <c r="E169" i="1"/>
  <c r="E175" i="1"/>
  <c r="E165" i="1"/>
  <c r="F164" i="1" s="1"/>
  <c r="E163" i="1"/>
  <c r="E89" i="1"/>
  <c r="F88" i="1" s="1"/>
  <c r="E158" i="1"/>
  <c r="E157" i="1"/>
  <c r="E154" i="1"/>
  <c r="E155" i="1"/>
  <c r="E152" i="1"/>
  <c r="F151" i="1" s="1"/>
  <c r="E150" i="1"/>
  <c r="E144" i="1"/>
  <c r="E146" i="1" s="1"/>
  <c r="E148" i="1" s="1"/>
  <c r="E167" i="1" l="1"/>
  <c r="E135" i="1"/>
  <c r="F134" i="1" s="1"/>
  <c r="H134" i="1" s="1"/>
  <c r="H787" i="1"/>
  <c r="H789" i="1" l="1"/>
  <c r="H788" i="1"/>
  <c r="H786" i="1" s="1"/>
  <c r="D4" i="4"/>
  <c r="E389" i="1" l="1"/>
  <c r="E366" i="1"/>
  <c r="E319" i="1"/>
  <c r="E296" i="1"/>
  <c r="E280" i="1"/>
  <c r="H727" i="1" l="1"/>
  <c r="H349" i="2"/>
  <c r="H348" i="2"/>
  <c r="H347" i="2"/>
  <c r="H328" i="2"/>
  <c r="H310" i="2"/>
  <c r="H231" i="2"/>
  <c r="H132" i="2"/>
  <c r="H51" i="2"/>
  <c r="H2" i="2"/>
  <c r="H6" i="2"/>
  <c r="H8" i="2"/>
  <c r="H10" i="2"/>
  <c r="H12" i="2"/>
  <c r="H14" i="2"/>
  <c r="H16" i="2"/>
  <c r="H18" i="2"/>
  <c r="H20" i="2"/>
  <c r="H22" i="2"/>
  <c r="H24" i="2"/>
  <c r="H26" i="2"/>
  <c r="H28" i="2"/>
  <c r="H30" i="2"/>
  <c r="H32" i="2"/>
  <c r="H34" i="2"/>
  <c r="H36" i="2"/>
  <c r="H39" i="2"/>
  <c r="H41" i="2"/>
  <c r="H43" i="2"/>
  <c r="H45" i="2"/>
  <c r="H47" i="2"/>
  <c r="H49" i="2"/>
  <c r="H52" i="2"/>
  <c r="H62" i="2"/>
  <c r="H67" i="2"/>
  <c r="H81" i="2"/>
  <c r="H84" i="2"/>
  <c r="H86" i="2"/>
  <c r="H88" i="2"/>
  <c r="H92" i="2"/>
  <c r="H101" i="2"/>
  <c r="H106" i="2"/>
  <c r="H109" i="2"/>
  <c r="H115" i="2"/>
  <c r="H118" i="2"/>
  <c r="H120" i="2"/>
  <c r="H122" i="2"/>
  <c r="H126" i="2"/>
  <c r="H128" i="2"/>
  <c r="H133" i="2"/>
  <c r="H135" i="2"/>
  <c r="H137" i="2"/>
  <c r="H139" i="2"/>
  <c r="H144" i="2"/>
  <c r="H148" i="2"/>
  <c r="H152" i="2"/>
  <c r="H157" i="2"/>
  <c r="H162" i="2"/>
  <c r="H167" i="2"/>
  <c r="H172" i="2"/>
  <c r="H174" i="2"/>
  <c r="H176" i="2"/>
  <c r="H178" i="2"/>
  <c r="H180" i="2"/>
  <c r="H183" i="2"/>
  <c r="H185" i="2"/>
  <c r="H187" i="2"/>
  <c r="H189" i="2"/>
  <c r="H191" i="2"/>
  <c r="H193" i="2"/>
  <c r="H195" i="2"/>
  <c r="H200" i="2"/>
  <c r="H203" i="2"/>
  <c r="H205" i="2"/>
  <c r="H207" i="2"/>
  <c r="H209" i="2"/>
  <c r="H211" i="2"/>
  <c r="H213" i="2"/>
  <c r="H215" i="2"/>
  <c r="H217" i="2"/>
  <c r="H219" i="2"/>
  <c r="H221" i="2"/>
  <c r="H223" i="2"/>
  <c r="H225" i="2"/>
  <c r="H227" i="2"/>
  <c r="H229" i="2"/>
  <c r="H232" i="2"/>
  <c r="H234" i="2"/>
  <c r="H236" i="2"/>
  <c r="H238" i="2"/>
  <c r="H240" i="2"/>
  <c r="H242" i="2"/>
  <c r="H245" i="2"/>
  <c r="H248" i="2"/>
  <c r="H250" i="2"/>
  <c r="H252" i="2"/>
  <c r="H255" i="2"/>
  <c r="H258" i="2"/>
  <c r="H260" i="2"/>
  <c r="H262" i="2"/>
  <c r="H266" i="2"/>
  <c r="H268" i="2"/>
  <c r="H272" i="2"/>
  <c r="H274" i="2"/>
  <c r="H278" i="2"/>
  <c r="H280" i="2"/>
  <c r="H285" i="2"/>
  <c r="H287" i="2"/>
  <c r="H292" i="2"/>
  <c r="H297" i="2"/>
  <c r="H302" i="2"/>
  <c r="H304" i="2"/>
  <c r="H306" i="2"/>
  <c r="H308" i="2"/>
  <c r="H311" i="2"/>
  <c r="H313" i="2"/>
  <c r="H315" i="2"/>
  <c r="H317" i="2"/>
  <c r="H319" i="2"/>
  <c r="H321" i="2"/>
  <c r="H323" i="2"/>
  <c r="H326" i="2"/>
  <c r="H329" i="2"/>
  <c r="H331" i="2"/>
  <c r="H333" i="2"/>
  <c r="H335" i="2"/>
  <c r="H337" i="2"/>
  <c r="H339" i="2"/>
  <c r="H341" i="2"/>
  <c r="H343" i="2"/>
  <c r="H345" i="2"/>
  <c r="H3" i="2"/>
  <c r="F784" i="1"/>
  <c r="H784" i="1" s="1"/>
  <c r="F782" i="1"/>
  <c r="H782" i="1" s="1"/>
  <c r="F780" i="1"/>
  <c r="H780" i="1" s="1"/>
  <c r="F778" i="1"/>
  <c r="H778" i="1" s="1"/>
  <c r="F776" i="1"/>
  <c r="H776" i="1" s="1"/>
  <c r="F774" i="1"/>
  <c r="H774" i="1" s="1"/>
  <c r="F772" i="1"/>
  <c r="H772" i="1" s="1"/>
  <c r="F770" i="1"/>
  <c r="H770" i="1" s="1"/>
  <c r="F768" i="1"/>
  <c r="H768" i="1" s="1"/>
  <c r="F766" i="1"/>
  <c r="H766" i="1" s="1"/>
  <c r="F764" i="1"/>
  <c r="H764" i="1" s="1"/>
  <c r="F762" i="1"/>
  <c r="H762" i="1" s="1"/>
  <c r="F760" i="1"/>
  <c r="H760" i="1" s="1"/>
  <c r="F758" i="1"/>
  <c r="H758" i="1" s="1"/>
  <c r="F755" i="1"/>
  <c r="H755" i="1" s="1"/>
  <c r="F753" i="1"/>
  <c r="H753" i="1" s="1"/>
  <c r="F751" i="1"/>
  <c r="H751" i="1" s="1"/>
  <c r="F749" i="1"/>
  <c r="H749" i="1" s="1"/>
  <c r="F747" i="1"/>
  <c r="H747" i="1" s="1"/>
  <c r="F745" i="1"/>
  <c r="H745" i="1" s="1"/>
  <c r="F743" i="1"/>
  <c r="H743" i="1" s="1"/>
  <c r="F741" i="1"/>
  <c r="H741" i="1" s="1"/>
  <c r="F739" i="1"/>
  <c r="H739" i="1" s="1"/>
  <c r="F737" i="1"/>
  <c r="H737" i="1" s="1"/>
  <c r="F733" i="1"/>
  <c r="H733" i="1" s="1"/>
  <c r="F729" i="1"/>
  <c r="H729" i="1" s="1"/>
  <c r="F345" i="2"/>
  <c r="F343" i="2"/>
  <c r="F341" i="2"/>
  <c r="F339" i="2"/>
  <c r="F337" i="2"/>
  <c r="F335" i="2"/>
  <c r="F333" i="2"/>
  <c r="F331" i="2"/>
  <c r="F329" i="2"/>
  <c r="F326" i="2"/>
  <c r="F323" i="2"/>
  <c r="F321" i="2"/>
  <c r="F319" i="2"/>
  <c r="F317" i="2"/>
  <c r="F315" i="2"/>
  <c r="F313" i="2"/>
  <c r="F311" i="2"/>
  <c r="H757" i="1" l="1"/>
  <c r="H728" i="1"/>
  <c r="F308" i="2"/>
  <c r="F306" i="2"/>
  <c r="F304" i="2"/>
  <c r="F302" i="2"/>
  <c r="F297" i="2"/>
  <c r="F292" i="2"/>
  <c r="F287" i="2"/>
  <c r="F285" i="2"/>
  <c r="F280" i="2"/>
  <c r="F278" i="2"/>
  <c r="F274" i="2"/>
  <c r="F272" i="2"/>
  <c r="F268" i="2"/>
  <c r="F266" i="2"/>
  <c r="F262" i="2"/>
  <c r="F260" i="2"/>
  <c r="F258" i="2"/>
  <c r="F255" i="2"/>
  <c r="F252" i="2"/>
  <c r="F250" i="2"/>
  <c r="F248" i="2"/>
  <c r="F245" i="2"/>
  <c r="F242" i="2"/>
  <c r="F240" i="2"/>
  <c r="F238" i="2"/>
  <c r="F236" i="2"/>
  <c r="F234" i="2"/>
  <c r="F232" i="2"/>
  <c r="F229" i="2"/>
  <c r="F227" i="2"/>
  <c r="F225" i="2"/>
  <c r="F223" i="2"/>
  <c r="F221" i="2"/>
  <c r="F219" i="2"/>
  <c r="F217" i="2"/>
  <c r="F215" i="2"/>
  <c r="F213" i="2"/>
  <c r="F211" i="2"/>
  <c r="F209" i="2"/>
  <c r="F207" i="2"/>
  <c r="F205" i="2"/>
  <c r="F203" i="2"/>
  <c r="F200" i="2"/>
  <c r="F195" i="2"/>
  <c r="F193" i="2"/>
  <c r="F191" i="2"/>
  <c r="F189" i="2"/>
  <c r="F187" i="2"/>
  <c r="F185" i="2"/>
  <c r="F183" i="2"/>
  <c r="F180" i="2"/>
  <c r="F178" i="2"/>
  <c r="F176" i="2"/>
  <c r="F174" i="2"/>
  <c r="F172" i="2"/>
  <c r="F167" i="2"/>
  <c r="F162" i="2"/>
  <c r="F157" i="2"/>
  <c r="F152" i="2"/>
  <c r="F148" i="2"/>
  <c r="F144" i="2"/>
  <c r="F139" i="2"/>
  <c r="F137" i="2"/>
  <c r="F135" i="2"/>
  <c r="F133" i="2"/>
  <c r="F128" i="2"/>
  <c r="F126" i="2"/>
  <c r="F122" i="2"/>
  <c r="F120" i="2"/>
  <c r="F118" i="2"/>
  <c r="F115" i="2"/>
  <c r="F109" i="2"/>
  <c r="F106" i="2"/>
  <c r="F101" i="2"/>
  <c r="F92" i="2"/>
  <c r="F88" i="2"/>
  <c r="F86" i="2"/>
  <c r="F84" i="2"/>
  <c r="F81" i="2"/>
  <c r="F67" i="2"/>
  <c r="F62" i="2"/>
  <c r="F52" i="2"/>
  <c r="F49" i="2"/>
  <c r="F47" i="2"/>
  <c r="F45" i="2"/>
  <c r="F43" i="2"/>
  <c r="F41" i="2"/>
  <c r="F39" i="2"/>
  <c r="F36" i="2"/>
  <c r="F34" i="2"/>
  <c r="F32" i="2"/>
  <c r="F30" i="2"/>
  <c r="F28" i="2"/>
  <c r="F26" i="2"/>
  <c r="F24" i="2"/>
  <c r="F22" i="2"/>
  <c r="F20" i="2"/>
  <c r="F18" i="2"/>
  <c r="F16" i="2"/>
  <c r="F14" i="2"/>
  <c r="F12" i="2"/>
  <c r="F10" i="2"/>
  <c r="F8" i="2"/>
  <c r="F6" i="2"/>
  <c r="F3" i="2"/>
  <c r="F724" i="1"/>
  <c r="H724" i="1" s="1"/>
  <c r="F722" i="1"/>
  <c r="H722" i="1" s="1"/>
  <c r="F720" i="1"/>
  <c r="H720" i="1" s="1"/>
  <c r="F718" i="1"/>
  <c r="H718" i="1" s="1"/>
  <c r="F716" i="1"/>
  <c r="H716" i="1" s="1"/>
  <c r="F714" i="1"/>
  <c r="H714" i="1" s="1"/>
  <c r="F712" i="1"/>
  <c r="H712" i="1" s="1"/>
  <c r="F710" i="1"/>
  <c r="H710" i="1" s="1"/>
  <c r="F708" i="1"/>
  <c r="H708" i="1" s="1"/>
  <c r="F706" i="1"/>
  <c r="H706" i="1" s="1"/>
  <c r="F704" i="1"/>
  <c r="H704" i="1" s="1"/>
  <c r="F702" i="1"/>
  <c r="H702" i="1" s="1"/>
  <c r="F700" i="1"/>
  <c r="H700" i="1" s="1"/>
  <c r="F698" i="1"/>
  <c r="H698" i="1" s="1"/>
  <c r="F695" i="1"/>
  <c r="H695" i="1" s="1"/>
  <c r="F692" i="1"/>
  <c r="H692" i="1" s="1"/>
  <c r="F688" i="1"/>
  <c r="H688" i="1" s="1"/>
  <c r="F685" i="1"/>
  <c r="H685" i="1" s="1"/>
  <c r="F682" i="1"/>
  <c r="H682" i="1" s="1"/>
  <c r="F680" i="1"/>
  <c r="H680" i="1" s="1"/>
  <c r="F678" i="1"/>
  <c r="H678" i="1" s="1"/>
  <c r="F676" i="1"/>
  <c r="H676" i="1" s="1"/>
  <c r="F674" i="1"/>
  <c r="H674" i="1" s="1"/>
  <c r="F672" i="1"/>
  <c r="H672" i="1" s="1"/>
  <c r="F670" i="1"/>
  <c r="H670" i="1" s="1"/>
  <c r="F668" i="1"/>
  <c r="H668" i="1" s="1"/>
  <c r="F666" i="1"/>
  <c r="H666" i="1" s="1"/>
  <c r="F664" i="1"/>
  <c r="H664" i="1" s="1"/>
  <c r="F662" i="1"/>
  <c r="H662" i="1" s="1"/>
  <c r="F660" i="1"/>
  <c r="H660" i="1" s="1"/>
  <c r="F658" i="1"/>
  <c r="H658" i="1" s="1"/>
  <c r="F655" i="1"/>
  <c r="H655" i="1" s="1"/>
  <c r="F652" i="1"/>
  <c r="H652" i="1" s="1"/>
  <c r="F650" i="1"/>
  <c r="H650" i="1" s="1"/>
  <c r="F648" i="1"/>
  <c r="H648" i="1" s="1"/>
  <c r="F646" i="1"/>
  <c r="H646" i="1" s="1"/>
  <c r="F644" i="1"/>
  <c r="H644" i="1" s="1"/>
  <c r="F642" i="1"/>
  <c r="H642" i="1" s="1"/>
  <c r="F640" i="1"/>
  <c r="H640" i="1" s="1"/>
  <c r="F638" i="1"/>
  <c r="H638" i="1" s="1"/>
  <c r="F636" i="1"/>
  <c r="H636" i="1" s="1"/>
  <c r="F634" i="1"/>
  <c r="H634" i="1" s="1"/>
  <c r="F632" i="1"/>
  <c r="H632" i="1" s="1"/>
  <c r="F630" i="1"/>
  <c r="H630" i="1" s="1"/>
  <c r="F628" i="1"/>
  <c r="H628" i="1" s="1"/>
  <c r="F626" i="1"/>
  <c r="H626" i="1" s="1"/>
  <c r="H623" i="1"/>
  <c r="F621" i="1"/>
  <c r="H621" i="1" s="1"/>
  <c r="F619" i="1"/>
  <c r="H619" i="1" s="1"/>
  <c r="F617" i="1"/>
  <c r="H617" i="1" s="1"/>
  <c r="F615" i="1"/>
  <c r="H615" i="1" s="1"/>
  <c r="F613" i="1"/>
  <c r="H613" i="1" s="1"/>
  <c r="F611" i="1"/>
  <c r="H611" i="1" s="1"/>
  <c r="F609" i="1"/>
  <c r="H609" i="1" s="1"/>
  <c r="F607" i="1"/>
  <c r="H607" i="1" s="1"/>
  <c r="F605" i="1"/>
  <c r="H605" i="1" s="1"/>
  <c r="F603" i="1"/>
  <c r="H603" i="1" s="1"/>
  <c r="F601" i="1"/>
  <c r="H601" i="1" s="1"/>
  <c r="F599" i="1"/>
  <c r="H599" i="1" s="1"/>
  <c r="F597" i="1"/>
  <c r="H597" i="1" s="1"/>
  <c r="F595" i="1"/>
  <c r="H595" i="1" s="1"/>
  <c r="F593" i="1"/>
  <c r="H593" i="1" s="1"/>
  <c r="F591" i="1"/>
  <c r="H591" i="1" s="1"/>
  <c r="F589" i="1"/>
  <c r="H589" i="1" s="1"/>
  <c r="F587" i="1"/>
  <c r="H587" i="1" s="1"/>
  <c r="F584" i="1"/>
  <c r="H584" i="1" s="1"/>
  <c r="F582" i="1"/>
  <c r="H582" i="1" s="1"/>
  <c r="F578" i="1"/>
  <c r="H578" i="1" s="1"/>
  <c r="F576" i="1"/>
  <c r="H576" i="1" s="1"/>
  <c r="F574" i="1"/>
  <c r="H574" i="1" s="1"/>
  <c r="F572" i="1"/>
  <c r="H572" i="1" s="1"/>
  <c r="F570" i="1"/>
  <c r="H570" i="1" s="1"/>
  <c r="F568" i="1"/>
  <c r="H568" i="1" s="1"/>
  <c r="F566" i="1"/>
  <c r="H566" i="1" s="1"/>
  <c r="F564" i="1"/>
  <c r="H564" i="1" s="1"/>
  <c r="F561" i="1"/>
  <c r="H561" i="1" s="1"/>
  <c r="F559" i="1"/>
  <c r="H559" i="1" s="1"/>
  <c r="F557" i="1"/>
  <c r="H557" i="1" s="1"/>
  <c r="F555" i="1"/>
  <c r="H555" i="1" s="1"/>
  <c r="F553" i="1"/>
  <c r="H553" i="1" s="1"/>
  <c r="F551" i="1"/>
  <c r="H551" i="1" s="1"/>
  <c r="F549" i="1"/>
  <c r="H549" i="1" s="1"/>
  <c r="F547" i="1"/>
  <c r="H547" i="1" s="1"/>
  <c r="F545" i="1"/>
  <c r="H545" i="1" s="1"/>
  <c r="F543" i="1"/>
  <c r="H543" i="1" s="1"/>
  <c r="F541" i="1"/>
  <c r="H541" i="1" s="1"/>
  <c r="F539" i="1"/>
  <c r="H539" i="1" s="1"/>
  <c r="F537" i="1"/>
  <c r="H537" i="1" s="1"/>
  <c r="F535" i="1"/>
  <c r="H535" i="1" s="1"/>
  <c r="F533" i="1"/>
  <c r="H533" i="1" s="1"/>
  <c r="F531" i="1"/>
  <c r="H531" i="1" s="1"/>
  <c r="F529" i="1"/>
  <c r="H529" i="1" s="1"/>
  <c r="F527" i="1"/>
  <c r="H527" i="1" s="1"/>
  <c r="F525" i="1"/>
  <c r="H525" i="1" s="1"/>
  <c r="F523" i="1"/>
  <c r="H523" i="1" s="1"/>
  <c r="F520" i="1"/>
  <c r="H520" i="1" s="1"/>
  <c r="F518" i="1"/>
  <c r="H518" i="1" s="1"/>
  <c r="F516" i="1"/>
  <c r="H516" i="1" s="1"/>
  <c r="F514" i="1"/>
  <c r="H514" i="1" s="1"/>
  <c r="F512" i="1"/>
  <c r="H512" i="1" s="1"/>
  <c r="F510" i="1"/>
  <c r="H510" i="1" s="1"/>
  <c r="F508" i="1"/>
  <c r="H508" i="1" s="1"/>
  <c r="F506" i="1"/>
  <c r="H506" i="1" s="1"/>
  <c r="F504" i="1"/>
  <c r="H504" i="1" s="1"/>
  <c r="F502" i="1"/>
  <c r="H502" i="1" s="1"/>
  <c r="F500" i="1"/>
  <c r="H500" i="1" s="1"/>
  <c r="F498" i="1"/>
  <c r="H498" i="1" s="1"/>
  <c r="F496" i="1"/>
  <c r="H496" i="1" s="1"/>
  <c r="F494" i="1"/>
  <c r="H494" i="1" s="1"/>
  <c r="F492" i="1"/>
  <c r="H492" i="1" s="1"/>
  <c r="F490" i="1"/>
  <c r="H490" i="1" s="1"/>
  <c r="F487" i="1"/>
  <c r="H487" i="1" s="1"/>
  <c r="F485" i="1"/>
  <c r="H485" i="1" s="1"/>
  <c r="F483" i="1"/>
  <c r="H483" i="1" s="1"/>
  <c r="F481" i="1"/>
  <c r="H481" i="1" s="1"/>
  <c r="F479" i="1"/>
  <c r="H479" i="1" s="1"/>
  <c r="F476" i="1"/>
  <c r="H476" i="1" s="1"/>
  <c r="F474" i="1"/>
  <c r="H474" i="1" s="1"/>
  <c r="F472" i="1"/>
  <c r="H472" i="1" s="1"/>
  <c r="F470" i="1"/>
  <c r="H470" i="1" s="1"/>
  <c r="F468" i="1"/>
  <c r="H468" i="1" s="1"/>
  <c r="F466" i="1"/>
  <c r="H466" i="1" s="1"/>
  <c r="F464" i="1"/>
  <c r="H464" i="1" s="1"/>
  <c r="F462" i="1"/>
  <c r="H462" i="1" s="1"/>
  <c r="F459" i="1"/>
  <c r="H459" i="1" s="1"/>
  <c r="F457" i="1"/>
  <c r="H457" i="1" s="1"/>
  <c r="F455" i="1"/>
  <c r="H455" i="1" s="1"/>
  <c r="F453" i="1"/>
  <c r="H453" i="1" s="1"/>
  <c r="F451" i="1"/>
  <c r="H451" i="1" s="1"/>
  <c r="F449" i="1"/>
  <c r="H449" i="1" s="1"/>
  <c r="F447" i="1"/>
  <c r="H447" i="1" s="1"/>
  <c r="F445" i="1"/>
  <c r="H445" i="1" s="1"/>
  <c r="F443" i="1"/>
  <c r="H443" i="1" s="1"/>
  <c r="F441" i="1"/>
  <c r="H441" i="1" s="1"/>
  <c r="F439" i="1"/>
  <c r="H439" i="1" s="1"/>
  <c r="F437" i="1"/>
  <c r="H437" i="1" s="1"/>
  <c r="F434" i="1"/>
  <c r="H434" i="1" s="1"/>
  <c r="F431" i="1"/>
  <c r="H431" i="1" s="1"/>
  <c r="F429" i="1"/>
  <c r="H429" i="1" s="1"/>
  <c r="F424" i="1"/>
  <c r="H424" i="1" s="1"/>
  <c r="F422" i="1"/>
  <c r="H422" i="1" s="1"/>
  <c r="F420" i="1"/>
  <c r="H420" i="1" s="1"/>
  <c r="F418" i="1"/>
  <c r="H418" i="1" s="1"/>
  <c r="F416" i="1"/>
  <c r="H416" i="1" s="1"/>
  <c r="F414" i="1"/>
  <c r="H414" i="1" s="1"/>
  <c r="F409" i="1"/>
  <c r="H409" i="1" s="1"/>
  <c r="F407" i="1"/>
  <c r="H407" i="1" s="1"/>
  <c r="F405" i="1"/>
  <c r="H405" i="1" s="1"/>
  <c r="F403" i="1"/>
  <c r="H403" i="1" s="1"/>
  <c r="F401" i="1"/>
  <c r="H401" i="1" s="1"/>
  <c r="F398" i="1"/>
  <c r="H398" i="1" s="1"/>
  <c r="F396" i="1"/>
  <c r="H396" i="1" s="1"/>
  <c r="F394" i="1"/>
  <c r="H394" i="1" s="1"/>
  <c r="F392" i="1"/>
  <c r="H392" i="1" s="1"/>
  <c r="F390" i="1"/>
  <c r="H390" i="1" s="1"/>
  <c r="F388" i="1"/>
  <c r="H388" i="1" s="1"/>
  <c r="F386" i="1"/>
  <c r="H386" i="1" s="1"/>
  <c r="F383" i="1"/>
  <c r="H383" i="1" s="1"/>
  <c r="F380" i="1"/>
  <c r="H380" i="1" s="1"/>
  <c r="F377" i="1"/>
  <c r="H377" i="1" s="1"/>
  <c r="F180" i="1"/>
  <c r="H180" i="1" s="1"/>
  <c r="F373" i="1"/>
  <c r="H373" i="1" s="1"/>
  <c r="F371" i="1"/>
  <c r="H371" i="1" s="1"/>
  <c r="F369" i="1"/>
  <c r="H369" i="1" s="1"/>
  <c r="F367" i="1"/>
  <c r="H367" i="1" s="1"/>
  <c r="F365" i="1"/>
  <c r="H365" i="1" s="1"/>
  <c r="F363" i="1"/>
  <c r="H363" i="1" s="1"/>
  <c r="F361" i="1"/>
  <c r="H361" i="1" s="1"/>
  <c r="F359" i="1"/>
  <c r="H359" i="1" s="1"/>
  <c r="F357" i="1"/>
  <c r="H357" i="1" s="1"/>
  <c r="F355" i="1"/>
  <c r="H355" i="1" s="1"/>
  <c r="F353" i="1"/>
  <c r="H353" i="1" s="1"/>
  <c r="F351" i="1"/>
  <c r="H351" i="1" s="1"/>
  <c r="F349" i="1"/>
  <c r="H349" i="1" s="1"/>
  <c r="F347" i="1"/>
  <c r="H347" i="1" s="1"/>
  <c r="F345" i="1"/>
  <c r="H345" i="1" s="1"/>
  <c r="F343" i="1"/>
  <c r="H343" i="1" s="1"/>
  <c r="F341" i="1"/>
  <c r="H341" i="1" s="1"/>
  <c r="F338" i="1"/>
  <c r="H338" i="1" s="1"/>
  <c r="F336" i="1"/>
  <c r="H336" i="1" s="1"/>
  <c r="F334" i="1"/>
  <c r="H334" i="1" s="1"/>
  <c r="F332" i="1"/>
  <c r="H332" i="1" s="1"/>
  <c r="F329" i="1"/>
  <c r="H329" i="1" s="1"/>
  <c r="F327" i="1"/>
  <c r="H327" i="1" s="1"/>
  <c r="F325" i="1"/>
  <c r="H325" i="1" s="1"/>
  <c r="F322" i="1"/>
  <c r="H322" i="1" s="1"/>
  <c r="F320" i="1"/>
  <c r="H320" i="1" s="1"/>
  <c r="F318" i="1"/>
  <c r="H318" i="1" s="1"/>
  <c r="F316" i="1"/>
  <c r="H316" i="1" s="1"/>
  <c r="F314" i="1"/>
  <c r="H314" i="1" s="1"/>
  <c r="F312" i="1"/>
  <c r="H312" i="1" s="1"/>
  <c r="F310" i="1"/>
  <c r="H310" i="1" s="1"/>
  <c r="F308" i="1"/>
  <c r="H308" i="1" s="1"/>
  <c r="F306" i="1"/>
  <c r="H306" i="1" s="1"/>
  <c r="F304" i="1"/>
  <c r="H304" i="1" s="1"/>
  <c r="F302" i="1"/>
  <c r="H302" i="1" s="1"/>
  <c r="F300" i="1"/>
  <c r="H300" i="1" s="1"/>
  <c r="F297" i="1"/>
  <c r="H297" i="1" s="1"/>
  <c r="F295" i="1"/>
  <c r="H295" i="1" s="1"/>
  <c r="F293" i="1"/>
  <c r="H293" i="1" s="1"/>
  <c r="F291" i="1"/>
  <c r="H291" i="1" s="1"/>
  <c r="F289" i="1"/>
  <c r="H289" i="1" s="1"/>
  <c r="F287" i="1"/>
  <c r="H287" i="1" s="1"/>
  <c r="F285" i="1"/>
  <c r="H285" i="1" s="1"/>
  <c r="F283" i="1"/>
  <c r="H283" i="1" s="1"/>
  <c r="F281" i="1"/>
  <c r="H281" i="1" s="1"/>
  <c r="F279" i="1"/>
  <c r="H279" i="1" s="1"/>
  <c r="F277" i="1"/>
  <c r="H277" i="1" s="1"/>
  <c r="F275" i="1"/>
  <c r="H275" i="1" s="1"/>
  <c r="F273" i="1"/>
  <c r="H273" i="1" s="1"/>
  <c r="F271" i="1"/>
  <c r="H271" i="1" s="1"/>
  <c r="F269" i="1"/>
  <c r="H269" i="1" s="1"/>
  <c r="F267" i="1"/>
  <c r="H267" i="1" s="1"/>
  <c r="F265" i="1"/>
  <c r="H265" i="1" s="1"/>
  <c r="F263" i="1"/>
  <c r="H263" i="1" s="1"/>
  <c r="F261" i="1"/>
  <c r="H261" i="1" s="1"/>
  <c r="F259" i="1"/>
  <c r="H259" i="1" s="1"/>
  <c r="F257" i="1"/>
  <c r="H257" i="1" s="1"/>
  <c r="F255" i="1"/>
  <c r="H255" i="1" s="1"/>
  <c r="F253" i="1"/>
  <c r="H253" i="1" s="1"/>
  <c r="F251" i="1"/>
  <c r="H251" i="1" s="1"/>
  <c r="F249" i="1"/>
  <c r="H249" i="1" s="1"/>
  <c r="F246" i="1"/>
  <c r="H246" i="1" s="1"/>
  <c r="F244" i="1"/>
  <c r="H244" i="1" s="1"/>
  <c r="F242" i="1"/>
  <c r="H242" i="1" s="1"/>
  <c r="F239" i="1"/>
  <c r="H239" i="1" s="1"/>
  <c r="F237" i="1"/>
  <c r="H237" i="1" s="1"/>
  <c r="F235" i="1"/>
  <c r="H235" i="1" s="1"/>
  <c r="F233" i="1"/>
  <c r="H233" i="1" s="1"/>
  <c r="F231" i="1"/>
  <c r="H231" i="1" s="1"/>
  <c r="F229" i="1"/>
  <c r="H229" i="1" s="1"/>
  <c r="F227" i="1"/>
  <c r="H227" i="1" s="1"/>
  <c r="F225" i="1"/>
  <c r="H225" i="1" s="1"/>
  <c r="F223" i="1"/>
  <c r="H223" i="1" s="1"/>
  <c r="F221" i="1"/>
  <c r="H221" i="1" s="1"/>
  <c r="F219" i="1"/>
  <c r="H219" i="1" s="1"/>
  <c r="F217" i="1"/>
  <c r="H217" i="1" s="1"/>
  <c r="F215" i="1"/>
  <c r="H215" i="1" s="1"/>
  <c r="F213" i="1"/>
  <c r="H213" i="1" s="1"/>
  <c r="F211" i="1"/>
  <c r="H211" i="1" s="1"/>
  <c r="F209" i="1"/>
  <c r="H209" i="1" s="1"/>
  <c r="F207" i="1"/>
  <c r="H207" i="1" s="1"/>
  <c r="F205" i="1"/>
  <c r="H205" i="1" s="1"/>
  <c r="F203" i="1"/>
  <c r="H203" i="1" s="1"/>
  <c r="F201" i="1"/>
  <c r="H201" i="1" s="1"/>
  <c r="F199" i="1"/>
  <c r="H199" i="1" s="1"/>
  <c r="F197" i="1"/>
  <c r="H197" i="1" s="1"/>
  <c r="F195" i="1"/>
  <c r="H195" i="1" s="1"/>
  <c r="F193" i="1"/>
  <c r="H193" i="1" s="1"/>
  <c r="F191" i="1"/>
  <c r="H191" i="1" s="1"/>
  <c r="F189" i="1"/>
  <c r="H189" i="1" s="1"/>
  <c r="F187" i="1"/>
  <c r="H187" i="1" s="1"/>
  <c r="F185" i="1"/>
  <c r="H185" i="1" s="1"/>
  <c r="F183" i="1"/>
  <c r="H183" i="1" s="1"/>
  <c r="F178" i="1"/>
  <c r="H178" i="1" s="1"/>
  <c r="F176" i="1"/>
  <c r="H176" i="1" s="1"/>
  <c r="F174" i="1"/>
  <c r="H174" i="1" s="1"/>
  <c r="F172" i="1"/>
  <c r="H172" i="1" s="1"/>
  <c r="F170" i="1"/>
  <c r="H170" i="1" s="1"/>
  <c r="F168" i="1"/>
  <c r="H168" i="1" s="1"/>
  <c r="F166" i="1"/>
  <c r="H166" i="1" s="1"/>
  <c r="H164" i="1"/>
  <c r="F162" i="1"/>
  <c r="H162" i="1" s="1"/>
  <c r="F159" i="1"/>
  <c r="H159" i="1" s="1"/>
  <c r="F156" i="1"/>
  <c r="H156" i="1" s="1"/>
  <c r="F153" i="1"/>
  <c r="H153" i="1" s="1"/>
  <c r="F149" i="1"/>
  <c r="H149" i="1" s="1"/>
  <c r="F147" i="1"/>
  <c r="H147" i="1" s="1"/>
  <c r="F145" i="1"/>
  <c r="H145" i="1" s="1"/>
  <c r="F143" i="1"/>
  <c r="H143" i="1" s="1"/>
  <c r="F141" i="1"/>
  <c r="H141" i="1" s="1"/>
  <c r="F139" i="1"/>
  <c r="H139" i="1" s="1"/>
  <c r="F137" i="1"/>
  <c r="H137" i="1" s="1"/>
  <c r="F132" i="1"/>
  <c r="H132" i="1" s="1"/>
  <c r="F130" i="1"/>
  <c r="H130" i="1" s="1"/>
  <c r="F128" i="1"/>
  <c r="H128" i="1" s="1"/>
  <c r="F126" i="1"/>
  <c r="H126" i="1" s="1"/>
  <c r="F124" i="1"/>
  <c r="H124" i="1" s="1"/>
  <c r="F122" i="1"/>
  <c r="H122" i="1" s="1"/>
  <c r="F120" i="1"/>
  <c r="H120" i="1" s="1"/>
  <c r="F118" i="1"/>
  <c r="H118" i="1" s="1"/>
  <c r="F115" i="1"/>
  <c r="H115" i="1" s="1"/>
  <c r="F112" i="1"/>
  <c r="H112" i="1" s="1"/>
  <c r="F109" i="1"/>
  <c r="H109" i="1" s="1"/>
  <c r="F107" i="1"/>
  <c r="H107" i="1" s="1"/>
  <c r="F104" i="1"/>
  <c r="H104" i="1" s="1"/>
  <c r="F101" i="1"/>
  <c r="H101" i="1" s="1"/>
  <c r="F97" i="1"/>
  <c r="H97" i="1" s="1"/>
  <c r="F94" i="1"/>
  <c r="H94" i="1" s="1"/>
  <c r="F92" i="1"/>
  <c r="H92" i="1" s="1"/>
  <c r="H136" i="1" l="1"/>
  <c r="H379" i="1"/>
  <c r="H461" i="1"/>
  <c r="H248" i="1"/>
  <c r="H331" i="1"/>
  <c r="H340" i="1"/>
  <c r="H489" i="1"/>
  <c r="H522" i="1"/>
  <c r="H563" i="1"/>
  <c r="H299" i="1"/>
  <c r="H400" i="1"/>
  <c r="H684" i="1"/>
  <c r="H182" i="1"/>
  <c r="H385" i="1"/>
  <c r="F90" i="1"/>
  <c r="H90" i="1" s="1"/>
  <c r="F86" i="1"/>
  <c r="H86" i="1" s="1"/>
  <c r="F84" i="1"/>
  <c r="H84" i="1" s="1"/>
  <c r="F82" i="1"/>
  <c r="H82" i="1" s="1"/>
  <c r="F80" i="1"/>
  <c r="H80" i="1" s="1"/>
  <c r="F78" i="1"/>
  <c r="H78" i="1" s="1"/>
  <c r="F76" i="1"/>
  <c r="H76" i="1" s="1"/>
  <c r="F74" i="1"/>
  <c r="H74" i="1" s="1"/>
  <c r="F72" i="1"/>
  <c r="H72" i="1" s="1"/>
  <c r="F70" i="1"/>
  <c r="H70" i="1" s="1"/>
  <c r="F68" i="1"/>
  <c r="H68" i="1" s="1"/>
  <c r="F63" i="1"/>
  <c r="H63" i="1" s="1"/>
  <c r="F58" i="1"/>
  <c r="H58" i="1" s="1"/>
  <c r="F54" i="1"/>
  <c r="H54" i="1" s="1"/>
  <c r="F52" i="1"/>
  <c r="H52" i="1" s="1"/>
  <c r="F50" i="1"/>
  <c r="H50" i="1" s="1"/>
  <c r="F48" i="1"/>
  <c r="H48" i="1" s="1"/>
  <c r="F46" i="1"/>
  <c r="H46" i="1" s="1"/>
  <c r="F44" i="1"/>
  <c r="H44" i="1" s="1"/>
  <c r="F41" i="1"/>
  <c r="H41" i="1" s="1"/>
  <c r="F38" i="1"/>
  <c r="H38" i="1" s="1"/>
  <c r="F36" i="1"/>
  <c r="H36" i="1" s="1"/>
  <c r="F34" i="1"/>
  <c r="H34" i="1" s="1"/>
  <c r="F30" i="1"/>
  <c r="H30" i="1" s="1"/>
  <c r="F28" i="1"/>
  <c r="H28" i="1" s="1"/>
  <c r="F26" i="1"/>
  <c r="H26" i="1" s="1"/>
  <c r="F24" i="1"/>
  <c r="H24" i="1" s="1"/>
  <c r="F22" i="1"/>
  <c r="H22" i="1" s="1"/>
  <c r="F20" i="1"/>
  <c r="H20" i="1" s="1"/>
  <c r="F16" i="1"/>
  <c r="H16" i="1" s="1"/>
  <c r="F12" i="1"/>
  <c r="H12" i="1" s="1"/>
  <c r="F8" i="1"/>
  <c r="H8" i="1" s="1"/>
  <c r="F3" i="1"/>
  <c r="H3" i="1" s="1"/>
  <c r="H67" i="1" l="1"/>
  <c r="H2" i="1"/>
  <c r="H790" i="1" l="1"/>
  <c r="D5" i="4" s="1"/>
  <c r="D6" i="4" s="1"/>
  <c r="D7" i="4" s="1"/>
  <c r="D8" i="4" s="1"/>
  <c r="H791" i="1" l="1"/>
  <c r="H792" i="1" s="1"/>
</calcChain>
</file>

<file path=xl/sharedStrings.xml><?xml version="1.0" encoding="utf-8"?>
<sst xmlns="http://schemas.openxmlformats.org/spreadsheetml/2006/main" count="2501" uniqueCount="1647">
  <si>
    <t>Lp.</t>
  </si>
  <si>
    <t>Podst</t>
  </si>
  <si>
    <t>Opis i wyliczenia</t>
  </si>
  <si>
    <t>j.m.</t>
  </si>
  <si>
    <t>Poszcz</t>
  </si>
  <si>
    <t>Wykucie z muru, ościeżnic drewnianych o powierzchni do 2#m2</t>
  </si>
  <si>
    <t>szt</t>
  </si>
  <si>
    <t>5+1+2+1</t>
  </si>
  <si>
    <t>9+1+1</t>
  </si>
  <si>
    <t>Wykucie z muru, ościeżnic drewnianych o powierzchni ponad 2#m2</t>
  </si>
  <si>
    <t>m2</t>
  </si>
  <si>
    <t>1.1*2+1.1*1.9</t>
  </si>
  <si>
    <t>1.04*2.31*3+1.39*2.6+1.4*2.64+1.04*2.35+1.98*(2.55+0.85)+1.04*2.31+1.04*2.31+3.63*2.5</t>
  </si>
  <si>
    <t>1.04*2.35*9+1.4*2.63+1.96*(2.55+0.85)</t>
  </si>
  <si>
    <t>Wykucie otworów w ścianach z cegieł dla otworów drzwiowych i okiennych, na zaprawie wapiennej/cementowo-wapiennej, o grubości ponad 1/2 cegły</t>
  </si>
  <si>
    <t>m3</t>
  </si>
  <si>
    <t>0.4*2.2*1</t>
  </si>
  <si>
    <t>0.3*2.35*1*2+0.35*2.35*1*2</t>
  </si>
  <si>
    <t>0.25*1.05*2.2+0.3*2.35*1*3</t>
  </si>
  <si>
    <t>Rozebranie ścianek, z cegieł na zaprawie c-w., grubość 1/2 cegły</t>
  </si>
  <si>
    <t>4.68*2.2</t>
  </si>
  <si>
    <t>3.5*(1.23+1.64+1.52+1.07*2+0.85*3)</t>
  </si>
  <si>
    <t>3.5*(6.01+6.01+4.82+2.55+1.06*4+0.77*4+1.12)</t>
  </si>
  <si>
    <t>Rozebranie ścianek, z cegieł na zaprawie c-w., grubość 1/4 cegły</t>
  </si>
  <si>
    <t>3.5*(2.71+6.04+2.09+1.2)</t>
  </si>
  <si>
    <t>Rozebranie elementów z cegieł na zaprawie c-w.: ścian, filarów, kolumn</t>
  </si>
  <si>
    <t>3.5*0.3*2.53+0.3*0.41*2.35</t>
  </si>
  <si>
    <t>Rozebranie ścianek działowych z 2-ch warstw desek otynkowanych</t>
  </si>
  <si>
    <t>2.45*(10.84+1.98+1.17+0.92+1.5+2.03+2.16+4.12+2.06)</t>
  </si>
  <si>
    <t>13+9+7+8</t>
  </si>
  <si>
    <t>Rozebranie sklepień odcinkowych z cegły, o grubości 1 cegły, na zaprawie c.</t>
  </si>
  <si>
    <t>1.89*3.07</t>
  </si>
  <si>
    <t>5.802</t>
  </si>
  <si>
    <t>Rozebranie elementów stropów drewnianych, podsufitek z desek otynkowanych</t>
  </si>
  <si>
    <t>10.25</t>
  </si>
  <si>
    <t>9.8</t>
  </si>
  <si>
    <t>Rozebranie elementów stropów drewnianych, belek stropowych o przekroju do 300#cm2</t>
  </si>
  <si>
    <t>m</t>
  </si>
  <si>
    <t>30.300*1.2</t>
  </si>
  <si>
    <t>Rozebranie elementów stropów drewnianych, zasypek</t>
  </si>
  <si>
    <t>30.3</t>
  </si>
  <si>
    <t>Rozebranie podłóg drewnianych oraz legarów podłogowych, podłogi białe</t>
  </si>
  <si>
    <t>Rozebranie podłóg drewnianych oraz legarów podłogowych, legary</t>
  </si>
  <si>
    <t>1.8*6</t>
  </si>
  <si>
    <t>10.800</t>
  </si>
  <si>
    <t>30.3*1.2</t>
  </si>
  <si>
    <t>Demontaż elementów konstrukcyjnych dachu, słupy</t>
  </si>
  <si>
    <t>2.35</t>
  </si>
  <si>
    <t>Rozbiórki pokrycia z papy na dachach drewnianych, pierwsza warstwa</t>
  </si>
  <si>
    <t>10.8</t>
  </si>
  <si>
    <t>Rozbiórki pokrycia z papy na dachach drewnianych, następna warstwa</t>
  </si>
  <si>
    <t>Naprawa posadzek cementowych, zerwanie posadzki</t>
  </si>
  <si>
    <t>3.07*1.89</t>
  </si>
  <si>
    <t>Wykopy nieumocnione o ścianach pionowych wykonywane wewnątrz budynku, z odrzuceniem na odległość do 3#m</t>
  </si>
  <si>
    <t>5.802*1</t>
  </si>
  <si>
    <t>Naprawa posadzek z tworzyw sztucznych, zerwanie posadzki</t>
  </si>
  <si>
    <t>15.78+14.7+48.79+19.84+17.63+8.16+7.94+63.22+12.19+67.84+23.51+6.55+6.58+34.19</t>
  </si>
  <si>
    <t>17.86+14.62+7.86+11.52+40.84+46.4+6.4+7.27+23.22+34.22</t>
  </si>
  <si>
    <t>16.09+18.86+17.31+22.64+21.09+4.69+7.83+3.84</t>
  </si>
  <si>
    <t>Rozebranie posadzek z płytek na zaprawie lub kleju</t>
  </si>
  <si>
    <t>9.43+1.52</t>
  </si>
  <si>
    <t>11.51</t>
  </si>
  <si>
    <t>3.84+7.83</t>
  </si>
  <si>
    <t>30.2+22.38+37.44</t>
  </si>
  <si>
    <t>Rozebranie wykładziny ściennej z płytek</t>
  </si>
  <si>
    <t>3.3*(1.05*2+1.45*2+4.84*2+2.58*4)+2.2*(1.07*4+2.6*2)-1.9*10</t>
  </si>
  <si>
    <t>3.3*(4.82*2+2.7*2)+2.2*(4.82*2)</t>
  </si>
  <si>
    <t>2.1*(3.55*2+2.16*2+4.12+3.71)</t>
  </si>
  <si>
    <t>Podbudowy betonowe, pielęgnacja piaskiem i wodą, warstwa po zagęszczeniu 10#cm</t>
  </si>
  <si>
    <t>(0.3+1.9)*(2.1+0.3)</t>
  </si>
  <si>
    <t>Płyty fundamentowe żelbetowe, płyty, beton układany ręcznie</t>
  </si>
  <si>
    <t>(0.3+1.9)*(2.1+0.3)*0.3</t>
  </si>
  <si>
    <t>Ściany żelbetowe, proste, wysokość do 4#m x8#cm, beton układany ręcznie</t>
  </si>
  <si>
    <t>(1.9*2+2.1*2)*13.61+(2.25*2+1.9)*0.45</t>
  </si>
  <si>
    <t>111.760</t>
  </si>
  <si>
    <t>Ściany żelbetowe, dodatek za każdy 1#cm różnicy grubości, beton układany ręcznie Krotność = 7</t>
  </si>
  <si>
    <t>KNR 2-02W 202W060812</t>
  </si>
  <si>
    <t>Dylatacje z płyt styropianowych</t>
  </si>
  <si>
    <t>111.760-(2.25*2+1.9)*0.45</t>
  </si>
  <si>
    <t>Płyty żelbetowe, stropowe płaskie, grubość 15#cm, beton układany ręcznie</t>
  </si>
  <si>
    <t>1.9*2.25</t>
  </si>
  <si>
    <t>4.275</t>
  </si>
  <si>
    <t>Płyty żelbetowe, dodatek za każdy 1#cm różnicy w grubości płyty, beton układany ręcznie Krotność = 5</t>
  </si>
  <si>
    <t>MONTAZ ŁĄCZNIKÓW STALOWYCH</t>
  </si>
  <si>
    <t>12+8</t>
  </si>
  <si>
    <t>20.000</t>
  </si>
  <si>
    <t>Ścianki działowe, z pytek z betonu komórkowego, grubość 12#cm</t>
  </si>
  <si>
    <t>2.2*(0.57+1.28)</t>
  </si>
  <si>
    <t>Ściany budynków jednokondygnacyjnych o wysokości ponad 4.5#m, z bloczków z betonu komórkowego, bloczek 59#cm, ściana grubości 24#cm</t>
  </si>
  <si>
    <t>2.3*4.68</t>
  </si>
  <si>
    <t>1.025</t>
  </si>
  <si>
    <t>Zbrojenie konstrukcji żelbetowych elementów, przygotowanie i montaż zbrojenia, konstrukcje monolityczne budowli, pręty żebrowane 8-10mm</t>
  </si>
  <si>
    <t>t</t>
  </si>
  <si>
    <t>(0.62*(1.6*43))/1000</t>
  </si>
  <si>
    <t>(111.760*8.23*2)/1000</t>
  </si>
  <si>
    <t>Zbrojenie konstrukcji żelbetowych elementów, przygotowanie i montaż zbrojenia, konstrukcje monolityczne budowli, pręty żebrowane 12-14mm</t>
  </si>
  <si>
    <t>(0.89*(2.40*16+2.2*16+0.65*4)*2)/1000</t>
  </si>
  <si>
    <t>(0.89*(1.9*16+2.25*16)*2)/1000</t>
  </si>
  <si>
    <t>0.21</t>
  </si>
  <si>
    <t>Konstrukcje słupów i belek z pojedynczych kształtowników stalowych elementy o masie do 0.05 t</t>
  </si>
  <si>
    <t>2.3*0.0053+0.012</t>
  </si>
  <si>
    <t>(3.5*0.0053+0.012)*2</t>
  </si>
  <si>
    <t>Wykonanie przesklepień otworów w ścianach z cegieł, dostarczenie i obsadzenie belek stalowych, IPE270</t>
  </si>
  <si>
    <t>5.93+2.9</t>
  </si>
  <si>
    <t>17.660</t>
  </si>
  <si>
    <t>Wykonanie przesklepień otworów w ścianach z cegieł, obmurowanie końców belek stalowych</t>
  </si>
  <si>
    <t>Malowanie pędzlem farby do gruntowania epoksydowe konstrukcje pełnościenne</t>
  </si>
  <si>
    <t>17.660*(0.27*2+0.13*4)</t>
  </si>
  <si>
    <t>0.1*0.1*3.5*3+0.1*0.1*2.5</t>
  </si>
  <si>
    <t>Słupy o długości ponad 2#m, przekrój poprzeczny drewna ponad 180#cm2</t>
  </si>
  <si>
    <t>0.18*0.2*2.5</t>
  </si>
  <si>
    <t>0.14*0.2*2.5*2</t>
  </si>
  <si>
    <t>Ramy górne i płatwie o długości ponad 3#m, przekrój poprzeczny drewna ponad 180#cm2</t>
  </si>
  <si>
    <t>0.14*0.19*3.9+0.16*0.18*2.9</t>
  </si>
  <si>
    <t>0.16*0.18*2.6</t>
  </si>
  <si>
    <t>Wymiany i rozpory, przekrój poprzeczny drewna ponad 180cm2</t>
  </si>
  <si>
    <t>0.16*0.18*2.2</t>
  </si>
  <si>
    <t>Obsadzenie drobnych konstrukcji oraz okuć krawędzi, obudowa krawędzi kątownikiem o wymiarach do 60x60#mm</t>
  </si>
  <si>
    <t>1.2*4</t>
  </si>
  <si>
    <t>Wykonanie przesklepień otworów w ścianach z cegieł, z wykuciem gniazd dla belek (NADPROŻA DRZWIOWE)</t>
  </si>
  <si>
    <t>(0.3*0.2)*(1.6+1.2+1.3+1.6+1.4+1.4+1.4+1.6+1.4+1.4+1.4+1.6+1.4+1.45+1.3+1.4+1.4+1.3)</t>
  </si>
  <si>
    <t>Wykonanie przesklepień otworów w ścianach z cegieł, dostarczenie i obsadzenie belek stalowych L100x100x7 (NADPROŻA DRZWIOWE)</t>
  </si>
  <si>
    <t>2*(1.6+1.2+1.3+1.6+1.4+1.4+1.4+1.6+1.4+1.4+1.4+1.6+1.4+1.45+1.3+1.4+1.4+1.3)</t>
  </si>
  <si>
    <t>51.100</t>
  </si>
  <si>
    <t>Umocowanie siatek tynkarskich, siatka "Rabitza" na stopkach belek</t>
  </si>
  <si>
    <t>Powlekanie siatki cięto-ciągnionej na ścianach i stropach mlekiem cementowym</t>
  </si>
  <si>
    <t>51.100*(0.13+0.27+0.27)</t>
  </si>
  <si>
    <t>34.237</t>
  </si>
  <si>
    <t>Wypełnienie zaprawą cementową oczek siatki cięto-ciągnionej</t>
  </si>
  <si>
    <t>Naprawa posadzek cementowych, z zatarciem na gładko, do 0,25#m2/miejsce</t>
  </si>
  <si>
    <t>miejsce</t>
  </si>
  <si>
    <t>25.000</t>
  </si>
  <si>
    <t>Naprawa posadzek cementowych, z zatarciem na gładko, do 0,50#m2/miejsce</t>
  </si>
  <si>
    <t>Naprawa posadzek cementowych, pęknięcia posadzki z zatarciem na gładko</t>
  </si>
  <si>
    <t>Wyrównanie podłoża, na posadzkach, warstwa kontaktowa</t>
  </si>
  <si>
    <t>Tynki zwykłe wewnętrzne, kategoria III, ścian i słupów</t>
  </si>
  <si>
    <t>4.68*2.1+2.56*2.1</t>
  </si>
  <si>
    <t>(1.28+0.12+0.45)*2.1</t>
  </si>
  <si>
    <t>KNR 4-01 0701-10</t>
  </si>
  <si>
    <t>Odbicie tynków wewn.z zaprawy wapiennej na stropach płaskich,belkach,biegach i spocznikach schodów. o pow.odbicia ponad 5 m2</t>
  </si>
  <si>
    <t>KNR 4-01 0701-05</t>
  </si>
  <si>
    <t>Odbicie tynków wewn.z zaprawy cementowo-wapiennej na ścianach,filarach,pilastrach o pow.odbicia ponad 5 m2</t>
  </si>
  <si>
    <t>KNR 4-01 0711-03</t>
  </si>
  <si>
    <t>Uzup.tynk.zwyk.wew.kat.III z zapr.cem.-wap.na ścian.i słup.prostok.na podł.z cegły i pustaków (do 5m2 w 1 miej.)</t>
  </si>
  <si>
    <t>Gruntowanie podłoży</t>
  </si>
  <si>
    <t>Gładź gipsowa jednowarstwowa na ścianach</t>
  </si>
  <si>
    <t>KNR 2-02 0803-06 analogia</t>
  </si>
  <si>
    <t>Wykonanie tynku ogniochronnego klasy EI60</t>
  </si>
  <si>
    <t>Malowanie tynków, wewnętrznych gładkich, (z 2-krotnym szpachlowaniem), 2-krotne, (dm3) farbą olejną nawierzchniową (LAMPERIA DO WYSOKOŚCI 150CM)</t>
  </si>
  <si>
    <t>Malowanie tynków, wewnętrznych gładkich, farbą emulsyjną bez gruntowania, dwukrotne</t>
  </si>
  <si>
    <t>Ścianki działowe GR gipsowo-kartonowe na rusztach metalowych, 1-stronnie 2-warstwowo, 75-02</t>
  </si>
  <si>
    <t>(0.24+0.6+0.25+0.25)*2.2</t>
  </si>
  <si>
    <t>3.5*(4.1+2.52+2.09)</t>
  </si>
  <si>
    <t>3.5*(2.09+0.57)</t>
  </si>
  <si>
    <t>80.18+13.76+67.84+12.19</t>
  </si>
  <si>
    <t>23.51+33.27+28.57+7.5+4.18+9.2+4.8+2.74+2.3+30.88+15.78</t>
  </si>
  <si>
    <t>19.6</t>
  </si>
  <si>
    <t>Zeskrobanie i zmycie starej farby</t>
  </si>
  <si>
    <t>3.5*(16+35.72+15.6+19.88+25.33+37.64+40.24+17.63+20.1+9.18+31.96+12.6+8.3+11.5)-2*2*15</t>
  </si>
  <si>
    <t>Gruntowanie podłoży, powierzchnie pionowe</t>
  </si>
  <si>
    <t>2*30.485+9.310+173.970+162.730+19.600+995.880</t>
  </si>
  <si>
    <t>Gładź gipsowa jednowarstwowa na ścianach i sufitach</t>
  </si>
  <si>
    <t>1293.004</t>
  </si>
  <si>
    <t>320.</t>
  </si>
  <si>
    <t>3.5*(2.66+1+0.2+2.02)</t>
  </si>
  <si>
    <t>Licowanie ścian płytkami z kamieni sztucznych na zaprawie klejowej, płytki 30x60#cm</t>
  </si>
  <si>
    <t>3.1*(11.5+8.3+8.8+6.78+6.38)</t>
  </si>
  <si>
    <t>Warstwa wyrównawcza, powierzchnie poziome, grubość 5 mm (WARSTWA POD PŁYTKI PODLOGOWE)</t>
  </si>
  <si>
    <t>21.240</t>
  </si>
  <si>
    <t>KNR-W 2-02 0602-01 analogia</t>
  </si>
  <si>
    <t>Izolacje przeciwwilgociowe powłokowe pomieszczeń mokrych</t>
  </si>
  <si>
    <t>21.24</t>
  </si>
  <si>
    <t>11.2+4.76+5.28</t>
  </si>
  <si>
    <t>164.050+199.700</t>
  </si>
  <si>
    <t>Posadzki z wykładzin z tworzyw sztucznych, rulonowe, bez warstwy izolacyjnej, klej winylowy z wywinięciem na ścianę (10 cm)</t>
  </si>
  <si>
    <t>(19.57+41.26+67.84+13.76+12.19+9.43)*1.1</t>
  </si>
  <si>
    <t>Posadzki z wykładzin tekstylnych, rulonowych, klejone do podkładu</t>
  </si>
  <si>
    <t>80.19+17.63+23.51+30.69+47.68</t>
  </si>
  <si>
    <t>Listwy przyścienne, drewniane</t>
  </si>
  <si>
    <t>16+35.72+15.16+40.2+19.88+25.33+37.64+17.63+20.1+31.96</t>
  </si>
  <si>
    <t>Drzwi drewniane pełne przeciwpożarowe EI60 D13</t>
  </si>
  <si>
    <t>1.3*2.5*2</t>
  </si>
  <si>
    <t>Drzwi drewniane pełne D10</t>
  </si>
  <si>
    <t>0.9*2.2*2</t>
  </si>
  <si>
    <t>Drzwi drewniane pełne przeciwpożarowe EI60 D9`</t>
  </si>
  <si>
    <t>0.9*2.2</t>
  </si>
  <si>
    <t>Drzwi drewniane pełne przeciwpożarowe EI30 D8</t>
  </si>
  <si>
    <t>Drzwi drewniane wewnętrzne pełne D9</t>
  </si>
  <si>
    <t>0.9*2.2*8</t>
  </si>
  <si>
    <t>Drzwi drewniane wewnętrzne D7</t>
  </si>
  <si>
    <t>1.9*3.4</t>
  </si>
  <si>
    <t>Drzwi drewniane pełne z kratką wentylacyjną D11</t>
  </si>
  <si>
    <t>0.9*2.1*1</t>
  </si>
  <si>
    <t>Drzwi drewniane pełne z kratką wentylacyjną D12</t>
  </si>
  <si>
    <t>0.8*2.05*2</t>
  </si>
  <si>
    <t>AW 0</t>
  </si>
  <si>
    <t>2.4*(1.1*2+3.08)</t>
  </si>
  <si>
    <t>2.4*1.1</t>
  </si>
  <si>
    <t>szt.</t>
  </si>
  <si>
    <t>KNR 4-01 0417-03</t>
  </si>
  <si>
    <t>KNR 2-02 1112-05 analogia</t>
  </si>
  <si>
    <t>13.5</t>
  </si>
  <si>
    <t>3.5*(2.41+4.82+2.02+6.01+6.01+6.01+4.43+3.96+3.94+3.94+0.12)</t>
  </si>
  <si>
    <t>3.5*(2.15+0.57)</t>
  </si>
  <si>
    <t>13.9+15.6+17.45+19.93+23.21+34.22+11.6+5.68+9.64+5.45+47.7+32.94+18.63+25.07+16.82+18+17.86</t>
  </si>
  <si>
    <t>19.15</t>
  </si>
  <si>
    <t>3.3*(16.4+27.88+18.22+19.76+25.56+15.97+17.91+22.37+19.75+37.84+17.52+40.18)</t>
  </si>
  <si>
    <t>2*152.845+9.520+0+333.700+19.150+921.888</t>
  </si>
  <si>
    <t>1473.060</t>
  </si>
  <si>
    <t>3.2*(2.66+2.02+1+0.2)</t>
  </si>
  <si>
    <t>3.2*(11.84+8.5+8.03+6.63+6.59)-1.8*9</t>
  </si>
  <si>
    <t>22.730</t>
  </si>
  <si>
    <t>11.6+5.45+5.68</t>
  </si>
  <si>
    <t>69.240+268.390</t>
  </si>
  <si>
    <t>17.86+18+16.82+25.07+18.63+19.93+17.45+15.6+13.9+23.21+34.22+47.7</t>
  </si>
  <si>
    <t>16.4+15.8+16.74+18.22+19.82+19.76+25.56+13.64+22.37+19.7+37.84+17.52+17.62+17.62+22.05+18.22</t>
  </si>
  <si>
    <t>0.9*2.2*3</t>
  </si>
  <si>
    <t>0.9*2.2*13</t>
  </si>
  <si>
    <t>0.9*2.05</t>
  </si>
  <si>
    <t>Renowacja i montaz drzwi D2 (wcześniej zdemontowane drzwi wejściowe bez naświetla)</t>
  </si>
  <si>
    <t>1.05*(2.26)</t>
  </si>
  <si>
    <t>2.3*(1+1+3+1+2.02)</t>
  </si>
  <si>
    <t>2.3*(6.17+1.25+0.4+1.2+0.27+2.77+1.18+2.94+1+0.2+1.01+1+0.95+1.26)</t>
  </si>
  <si>
    <t>2.3*(2.15+0.57)</t>
  </si>
  <si>
    <t>Wymiana elementów podłóg z desek, białe podłogi z desek podłogowych o grubości 25#mm</t>
  </si>
  <si>
    <t>79.03+47.24+10.78</t>
  </si>
  <si>
    <t>Drzwi drewniane pełne D15</t>
  </si>
  <si>
    <t>0.8*1.9*4</t>
  </si>
  <si>
    <t>Drzwi drewniane pełne D14</t>
  </si>
  <si>
    <t>0.9*2.05*3</t>
  </si>
  <si>
    <t>Balustrady stalowe z kształtownika kwadratowego malowanego proszkowo</t>
  </si>
  <si>
    <t>1.1*8</t>
  </si>
  <si>
    <t>132.780</t>
  </si>
  <si>
    <t>4.5+20.8+17.7+18.25+17.66+43.97+15.92</t>
  </si>
  <si>
    <t>2.2*(17.66+18.25+17.7+20.28+43.97+10.78+15.92+14.7)-1.8*14</t>
  </si>
  <si>
    <t>17.25+20.25+18.42+21.32+37.46+10+14.88</t>
  </si>
  <si>
    <t>461.308</t>
  </si>
  <si>
    <t>0.6*2.94+1.4*0.6+1.4*0.6</t>
  </si>
  <si>
    <t>Dostawa i montaż dźwigu osobowego, elektrycznego -wg opisu technicznego projektu</t>
  </si>
  <si>
    <t>kpl</t>
  </si>
  <si>
    <t>1.000</t>
  </si>
  <si>
    <t>Wykonanie prób technicznych i uruchomienie dźwigu</t>
  </si>
  <si>
    <t>Sporządzenie dokumentacji technicznej do rejestracji w UDT dla dźwigu</t>
  </si>
  <si>
    <t>Dokonanie odbioru w UDT i uzyskanie decyjzji o dopuszczeniu do eksplatacji</t>
  </si>
  <si>
    <t>1.3*2*(0.38*1.8)</t>
  </si>
  <si>
    <t>Ręczne wykucie z muru stopni schodowych kamiennych lastrykowych lub żelbetowych zamocowanych na płycie (poz 569)</t>
  </si>
  <si>
    <t>Ławki parkowe, DEMONTAŻ</t>
  </si>
  <si>
    <t>2.2*5</t>
  </si>
  <si>
    <t>Rozebranie nawierzchni z kostki betonowej, podsypka cementowo - piask.</t>
  </si>
  <si>
    <t>1.6*11.63</t>
  </si>
  <si>
    <t>Wykopy wąsko przestrzenne, nieumocnione o szerokości dna do 1,5#m w gruncie suchym lub wilgotnym, głębokość do 1,5#m, grunt kategorii III</t>
  </si>
  <si>
    <t>0.6*11.63</t>
  </si>
  <si>
    <t>Ławy fundamentowe betonowe, prostokątne, szerokość do 0.6#m, beton układany ręcznie</t>
  </si>
  <si>
    <t>0.4*0.3*11.63</t>
  </si>
  <si>
    <t>Fundamenty z bloczków betonowych na zaprawie cementowej</t>
  </si>
  <si>
    <t>0.25*11.63*0.2+0.24*2.44</t>
  </si>
  <si>
    <t>Podbudowa z kruszywa łamanego, warstwa dolna</t>
  </si>
  <si>
    <t>1.6*2.44</t>
  </si>
  <si>
    <t>Schody, stopnie betonowe zewnętrzne na gotowym podłożu, beton układany ręcznie</t>
  </si>
  <si>
    <t>1.6*0.35*0.13*4</t>
  </si>
  <si>
    <t>Płyty betonowe, beton układany ręcznie</t>
  </si>
  <si>
    <t>9.96*0.1</t>
  </si>
  <si>
    <t>KNR 2-02 0290-01 analogia</t>
  </si>
  <si>
    <t>Zbrojenie siatką zgrzewaną fi 4 mm o oczkach 10 x 10 cm</t>
  </si>
  <si>
    <t>9.96</t>
  </si>
  <si>
    <t>Chodniki z klinkieru drogowego i kostki kamiennej nieregularnej, kostka 6#cm na podsypce cementowo-piaskowej z wypełnieniem spoin zaprawą cementową</t>
  </si>
  <si>
    <t>Tynki zewnętrzne na ścianach płaskich i powierzchniach poziomych, zwykłe kategorii III</t>
  </si>
  <si>
    <t>2.81</t>
  </si>
  <si>
    <t>Licowanie płytkami typu terazzo</t>
  </si>
  <si>
    <t>Wykonanie i monaż barierek i pochwytów na pochylni</t>
  </si>
  <si>
    <t>4.21+0.45+5.3+5.82</t>
  </si>
  <si>
    <t>Uzupełnienie tynków na elewacji po demontażach</t>
  </si>
  <si>
    <t>KNR 2-02 1216-03 analogia</t>
  </si>
  <si>
    <t>0.1*40.000+0.1*74.205+6.628+0.15*139.481+0.08*42.140+2.946+0.08*65.611+0.05*37.000+0.05*37.000+0.2*5.802+0.05*30.300+0.1*36.360+0.15*30.300+0.03*36.102+0.08*47.160+0.08*2.35+0.01*10.800+0.01*10.800+0.05*5.802+5.802+0.01*669.480+0.03*124.150+0.03*195.621</t>
  </si>
  <si>
    <t>1.778+0.1*4+0.2*11.000+0.08*18.608+0.7*6.978</t>
  </si>
  <si>
    <t>103.484</t>
  </si>
  <si>
    <t>Utylizacja odpadów z budowy</t>
  </si>
  <si>
    <t>7.32+15.78</t>
  </si>
  <si>
    <t xml:space="preserve"> analiza indywidualna</t>
  </si>
  <si>
    <t>3.000</t>
  </si>
  <si>
    <t>KNR 2-02 2005-02 analogia</t>
  </si>
  <si>
    <t>6.04*3.5</t>
  </si>
  <si>
    <t>10.86+12.26+15.92+8.52</t>
  </si>
  <si>
    <t>Tablice rozdzielcze i obudowy, demontaż tablicy, powierzchnia do 0,5#m2</t>
  </si>
  <si>
    <t>Tablice rozdzielcze i obudowy, demontaż obudowy, powierzchnia do 0,5#m2</t>
  </si>
  <si>
    <t>Tablice rozdzielcze i obudowy, demontaż tablicy, powierzchnia ponad 0,5#m2</t>
  </si>
  <si>
    <t>Tablice rozdzielcze i obudowy, demontaż obudowy, powierzchnia ponad 0,5#m2</t>
  </si>
  <si>
    <t>Gniazda instalacyjne wtykowe, demontaż gniazda nieuszczelnionego podtynkowego lub natynkowego</t>
  </si>
  <si>
    <t>Puszki i odgałęźniki instalacyjne, demontaż puszki lub odgałęźnika pod- lub natynkowych, Fi ponad 60#mm</t>
  </si>
  <si>
    <t>80.000+4+2+8+12</t>
  </si>
  <si>
    <t>Przewody układane pod tynkiem, demontaż przewodu wtynkowego, płaskiego lub kabelkowego okrągłego</t>
  </si>
  <si>
    <t>80.000*12</t>
  </si>
  <si>
    <t>Przewody kabelkowe wciągane w rury instalacyjne, demontaż przewodu, łączny przekrój żył do 7,5#mm2</t>
  </si>
  <si>
    <t>3.54*6+11.2+6.8+3.4*6</t>
  </si>
  <si>
    <t>Przygotowanie podłoża pod osprzęt instalacyjny, konsolki osadzone w ślepych otworach w cegle</t>
  </si>
  <si>
    <t>226.000+33</t>
  </si>
  <si>
    <t>259.000</t>
  </si>
  <si>
    <t>Puszki instalacyjne podtynkowe, Fi#60,</t>
  </si>
  <si>
    <t>Gniazda instalacyjne wtyczkowe ze stykiem ochronnym, pt, 2-biegunowe (rodzaj gniazd wg projektu)</t>
  </si>
  <si>
    <t>1+13+6+8+9+4+20+2+7+13+4</t>
  </si>
  <si>
    <t>6+6+6+2+5+5+7+1+17+5+6+11+6+6</t>
  </si>
  <si>
    <t>8+5+6+9</t>
  </si>
  <si>
    <t>Gniazda instalacyjne wtyczkowe ze stykiem ochronnym, metalowe z uziemieniem, 3-biegunowe, 16A, 4 mm2, przykręcane</t>
  </si>
  <si>
    <t>Przewody kabelkowe płaskie, ydy 5*4</t>
  </si>
  <si>
    <t>12.5</t>
  </si>
  <si>
    <t>16.2</t>
  </si>
  <si>
    <t>Przewody kabelkowe płaskie, ydyp 3*2,5</t>
  </si>
  <si>
    <t>226.000*(7.6+15.4)</t>
  </si>
  <si>
    <t>3.5*4</t>
  </si>
  <si>
    <t>Wykucie bruzd dla przewodów wtynkowych mechanicznie, podłoże: cegła</t>
  </si>
  <si>
    <t>28.700+0.5*5212.000+0.3*2772.000</t>
  </si>
  <si>
    <t>3466.300</t>
  </si>
  <si>
    <t>Zaprawianie bruzd, o szerokości do 50#mm</t>
  </si>
  <si>
    <t>Ręczne przygotowanie zaprawy, cementowo-wapiennej</t>
  </si>
  <si>
    <t>3466.300*0.04*0.05</t>
  </si>
  <si>
    <t>R1 z wyposażeniem</t>
  </si>
  <si>
    <t>R2 z wyposażeniem</t>
  </si>
  <si>
    <t>R3 z wyposażeniem</t>
  </si>
  <si>
    <t>R4 z wyposażeniem</t>
  </si>
  <si>
    <t>RG z wyposażeniem</t>
  </si>
  <si>
    <t>6.8</t>
  </si>
  <si>
    <t>9.2+3.8+2.3+1.1</t>
  </si>
  <si>
    <t>9.2+3.8+2.3+1.1+3.5</t>
  </si>
  <si>
    <t>9.2+3.8+2.3+1.1+3.5+3.5</t>
  </si>
  <si>
    <t>Zainstalowanie centralek CSP ( z wyposażeniem)</t>
  </si>
  <si>
    <t>Programowanie linii dozorowych sap w centralkach i przystawkach, wariant A, (alarm 2-stopniowy zwykły)</t>
  </si>
  <si>
    <t>Instalowanie puszek podtynkowych gniazd do samoczynnych ostrzegaczy pożarowych</t>
  </si>
  <si>
    <t>Instalowanie puszek podtynkowych do ręcznych ostrzegaczy pożarowych - przycisków</t>
  </si>
  <si>
    <t>Instalowanie w uprzednio zainstalowanych gniazdach i obudowach, wraz ze sprawdzeniem, samoczynnych ostrzegaczy pożarowych - czujek: optyczna czujka dymu</t>
  </si>
  <si>
    <t>Montaż sygnalizatorów akustycznych z podłaczeniem</t>
  </si>
  <si>
    <t>Przewody YnTKSYelkw 1x2x1mm2</t>
  </si>
  <si>
    <t>35*9.2</t>
  </si>
  <si>
    <t>9*11.7</t>
  </si>
  <si>
    <t>Przewody HDGs PH90 3x1,5mm2</t>
  </si>
  <si>
    <t>16.5</t>
  </si>
  <si>
    <t>Przewody HDGs PH90 2x1,5mm2</t>
  </si>
  <si>
    <t>16.5+8.2+3.5*2</t>
  </si>
  <si>
    <t>Przewody HDGs PH90 2x1mm2</t>
  </si>
  <si>
    <t>3.5+0.5+11.2+3.5+6.5+6.5+9.5+1.1+6.5+6.5+9.5+1.1+10.2+3.5+3.5+8.9+1.1</t>
  </si>
  <si>
    <t>Montaż przycisku głównego wyłącznika prądu</t>
  </si>
  <si>
    <t>Przygotowanie podłoża do zabudowania aparatów, kucie mechaniczne pod kołki rozporowe plastykowe, w cegle, do 2 szt/aparat</t>
  </si>
  <si>
    <t>Montaż paneli rozdzielczych świaltłowodowych w przygotowanych stelażach 19", panel rozdzielczy światłowodowy</t>
  </si>
  <si>
    <t>Spawania kabla światłowodowego w kasetach światłowodowych, kabel światłowodowy, wielomodowy</t>
  </si>
  <si>
    <t>Spawania kabla światłowodowego w kasetach światłowodowych, dodatek za założenie osłony termicznej spawu</t>
  </si>
  <si>
    <t>Spawania kabla światłowodowego w kasetach światłowodowych, dodatek za montaż pokrywy kasety w panelu</t>
  </si>
  <si>
    <t>Montaż paneli rozdzielczych RJ45 w przygotowanych stelażach 19", panel rozdzielczy RJ45</t>
  </si>
  <si>
    <t>Montaż paneli rozdzielczych RJ45 w przygotowanych stelażach 19", montaż modułu RJ45 w panelu</t>
  </si>
  <si>
    <t>13+17+6</t>
  </si>
  <si>
    <t>Montaż gniazd RJ45 w gnieździe abonenckim lub panelu, dodatek za montaż gniazda RJ45 w wersji podtynkowej z podłączeniem modułu</t>
  </si>
  <si>
    <t>36*2</t>
  </si>
  <si>
    <t>72*42</t>
  </si>
  <si>
    <t>Układanie odcinków pionowych, 2 kable miedziane</t>
  </si>
  <si>
    <t>36*3.5</t>
  </si>
  <si>
    <t>Ręczne przeciąganie odcinków okablowania strukturalnego (do wysokości 1,5#m) przez przepusty w przegrodach budowlanych, 1 kabel miedziany</t>
  </si>
  <si>
    <t>24*0.38</t>
  </si>
  <si>
    <t>Wykopy liniowe o ścianach pionowych pod fundamenty, rurociągi i kolektory w gruntach suchych, z wydobyciem urobku łopatą lub wyciągiem ręcznym, głębokość wykopu do 3,0#m, grunt kategorii III-IV, szerokość wykopu 0.8-1.5#m</t>
  </si>
  <si>
    <t>16.5*1.8</t>
  </si>
  <si>
    <t>29.700</t>
  </si>
  <si>
    <t>Podsypka filtracyjna w gotowym suchym wykopie, z gotowego kruszywa, piasek</t>
  </si>
  <si>
    <t>16.5*0.5*0.8</t>
  </si>
  <si>
    <t>Zasypywanie wykopów liniowych o ścianach pionowych, głębokość wykopu do 3,0#m, grunt kategorii III-IV, szerokość wykopu 0.8-1.5#m</t>
  </si>
  <si>
    <t>Zagęszczanie wykopu, ubijakiem mechanicznym, grunt spoisty kategorii III</t>
  </si>
  <si>
    <t>Umocnienie pionowych ścian wykopów liniowych palami szalunkowymi (wypraskami) w gruntach suchych wraz z rozbiórką, wykopy o szerokości do 1,0#m, umocnienie pełne, głębokość wykopów do 3,0#m, grunt kategorii III-IV</t>
  </si>
  <si>
    <t>Nasady rurowe (opaski) montowane na istniejących rurociągach, rurociągi Fi#200#mm, Fi#50#mm</t>
  </si>
  <si>
    <t>Montaz rury ochronnej</t>
  </si>
  <si>
    <t>Zasuwa typu "E" kołnierzowa z obudową montowana na rurociągach PVC i PE, Fi#50#mm</t>
  </si>
  <si>
    <t>Rurociągi stalowe ocynkowane o połączeniach gwintowanych, na ścianach w budynkach niemieszkalnych, Dn#50#mm</t>
  </si>
  <si>
    <t>4.8</t>
  </si>
  <si>
    <t>Wodomierze skrzydełkowe, domowe Dn#40#mm</t>
  </si>
  <si>
    <t>Dodatki za wykonanie obustronnych podejść do wodomierzy skrzydełkowych, w rurociągach stalowych, Dn#40#mm</t>
  </si>
  <si>
    <t>Zawór zwrotny dn 50</t>
  </si>
  <si>
    <t>Zawór pierwszeństwa dn 50</t>
  </si>
  <si>
    <t>Próba wodna szczelności sieci wodociągowych z rur PE,</t>
  </si>
  <si>
    <t>próba</t>
  </si>
  <si>
    <t>Dezynfekcja rurociągów sieci wodociągowej</t>
  </si>
  <si>
    <t>Jednokrotne płukanie sieci wodociągowej</t>
  </si>
  <si>
    <t>Demontaż rurociągu kanalizacyjnego, żeliwnego kanalizacyjnego, w wykopie, Fi#200#mm</t>
  </si>
  <si>
    <t>Demontaż rurociągu kanalizacyjnego, żeliwnego kanalizacyjnego, w wykopie, Fi#50-100#mm</t>
  </si>
  <si>
    <t>6.5</t>
  </si>
  <si>
    <t>Demontaż rurociągu kanalizacyjnego, żeliwnego kanalizacyjnego, na ścianie, Fi#150#mm</t>
  </si>
  <si>
    <t>3.5*3*1.2+2.5</t>
  </si>
  <si>
    <t>Demontaż rurociągu kanalizacyjnego, żeliwnego kanalizacyjnego, na ścianie, Fi#50-100#mm</t>
  </si>
  <si>
    <t>5.2*2.000+4.8*5.000+5.2*1.000+5*3.000</t>
  </si>
  <si>
    <t>Demontaż uzbrojenia rurociągu kanalizacyjnego, wpust żeliwny podłogowy, Fi#50#mm</t>
  </si>
  <si>
    <t>Demontaż uzbrojenia rurociągu kanalizacyjnego, rura wywiewna żeliwna</t>
  </si>
  <si>
    <t>Demontaż urządzeń sanitarnych, zlew kuchenny</t>
  </si>
  <si>
    <t>1+1</t>
  </si>
  <si>
    <t>Demontaż urządzeń sanitarnych, umywalka porcelanowa</t>
  </si>
  <si>
    <t>Demontaż urządzeń sanitarnych, wanna kąpielowa</t>
  </si>
  <si>
    <t>Demontaż urządzeń sanitarnych, ustęp z miską porcelanową lub żeliwną</t>
  </si>
  <si>
    <t>2+1+4</t>
  </si>
  <si>
    <t>Demontaż urządzeń sanitarnych, pisuar porcelanowy</t>
  </si>
  <si>
    <t>Demontaż rurociągu na ścianie, stalowego ocynkowanego, Fi#15-20#mm</t>
  </si>
  <si>
    <t>12.5*7.000+8.6*1.000+25.6</t>
  </si>
  <si>
    <t>Demontaż rurociągu na ścianie, stalowego ocynkowanego, Fi#25-32#mm</t>
  </si>
  <si>
    <t>3.5*3+2.5+11.5</t>
  </si>
  <si>
    <t>Demontaż zaworu, przelotowy lub zwrotny, Fi#15-20#mm</t>
  </si>
  <si>
    <t>2*2.000+2*5.000+8.000+4</t>
  </si>
  <si>
    <t>Demontaż zaworu, przelotowy lub zwrotny, Fi#25-32#mm</t>
  </si>
  <si>
    <t>Demontaż zaworu czerpalnego (wypływowego), Fi#15-20#mm</t>
  </si>
  <si>
    <t>Demontaż baterii umywalkowej lub zmywakowej ściennej</t>
  </si>
  <si>
    <t>2.000+5.000</t>
  </si>
  <si>
    <t>Demontaż baterii wannowej ściennej z natryskiem wężowym</t>
  </si>
  <si>
    <t>Rurociągi z PVC kanalizacyjne w gotowych wykopach, wewnątrz budynków, na wcisk, Fi#160#mm</t>
  </si>
  <si>
    <t>9.2+1.1+6.2</t>
  </si>
  <si>
    <t>Rurociągi z PVC kanalizacyjne w gotowych wykopach, wewnątrz budynków, na wcisk, Fi#110#mm</t>
  </si>
  <si>
    <t>2.9+1.8*2</t>
  </si>
  <si>
    <t>Rurociągi z PVC kanalizacyjne w gotowych wykopach, wewnątrz budynków, na wcisk, Fi#50#mm</t>
  </si>
  <si>
    <t>5.2</t>
  </si>
  <si>
    <t>Rurociągi z PVC kanalizacyjne, na ścianach w budynkach niemieszkalnych, na wcisk, Fi#110#mm</t>
  </si>
  <si>
    <t>13.4*4+3.5+2.4*2.9+0.3*4+2.1+1.2</t>
  </si>
  <si>
    <t>Rurociągi z PVC kanalizacyjne, na ścianach w budynkach niemieszkalnych, na wcisk, Fi#50#mm</t>
  </si>
  <si>
    <t>3.2*2+1.5*2.000+1.5*10+1.5*3+4.2+1.5+4.4+3.2+2+2.1+1.5+4.2+1.5+5.2</t>
  </si>
  <si>
    <t>Dodatki za wykonanie podejść odpływowych z PVC, na wcisk, Fi#50#mm</t>
  </si>
  <si>
    <t>10+2</t>
  </si>
  <si>
    <t>Dodatki za wykonanie podejść odpływowych z PVC, na wcisk, Fi#110#mm</t>
  </si>
  <si>
    <t>10.000</t>
  </si>
  <si>
    <t>Wpust ściekowy z tworzywa sztucznego, Fi#50#mm</t>
  </si>
  <si>
    <t>Rura wywiewna z PVC o połączeniu wciskowym, Fi#110#mm</t>
  </si>
  <si>
    <t>Zawór napowietrzający</t>
  </si>
  <si>
    <t>Syfon zlewozmywakowy pojedynczy z tworzywa sztucznego 50 mm</t>
  </si>
  <si>
    <t>Umywalka pojedyncza porcelanowa z syfonem gruszkowym na stelażu systemowym, mocowana w ścianie</t>
  </si>
  <si>
    <t>4+4</t>
  </si>
  <si>
    <t>KNR-W 2-15 0230-02 analogia</t>
  </si>
  <si>
    <t>Umywalki pojedyncze porcelanowe do toalet dla niepełnosprawnych</t>
  </si>
  <si>
    <t>kpl.</t>
  </si>
  <si>
    <t>Półostument porcelanowy do umywalek</t>
  </si>
  <si>
    <t>Pisuar pojedynczy z zaworem spłukującym na stelażu systemowym mocowanym w ścianie</t>
  </si>
  <si>
    <t>Urządzenia sanitarne na elemencie montażowym, ustęp</t>
  </si>
  <si>
    <t>KNR 2-15/GEBERIT 0104-01</t>
  </si>
  <si>
    <t>Urządzenia sanitarne na elemencie montażowym - ustęp; miska dostosowana do potrzeb osób niepełnosprawnych</t>
  </si>
  <si>
    <t>Przyciski do spłuczek, podtynkowych publiczny</t>
  </si>
  <si>
    <t>Elementy montażowe, na ścianie, do miski ustępowej</t>
  </si>
  <si>
    <t>10.8+6.8+2.4</t>
  </si>
  <si>
    <t>Rurociągi stalowe ocynkowane o połączeniach gwintowanych, na ścianach w budynkach niemieszkalnych, Dn#25#mm</t>
  </si>
  <si>
    <t>4.5*3+3.58</t>
  </si>
  <si>
    <t>Zawory hydrantowe, montowane we wnęce, Dn#25#mm</t>
  </si>
  <si>
    <t>Rurociągi z rur warstwowych , Fi 16 mm</t>
  </si>
  <si>
    <t>(2.37+1.5+0.5)*2+2.1+3.5+1.5*4+4.9*2</t>
  </si>
  <si>
    <t>(6.5+3.2+3.5*2)*3</t>
  </si>
  <si>
    <t>80.240</t>
  </si>
  <si>
    <t>Rurociągi z rur warstwowych , Fi 20 mm</t>
  </si>
  <si>
    <t>3.6*2+4.8*2+1.2</t>
  </si>
  <si>
    <t>6.5+3.2+3.5*2</t>
  </si>
  <si>
    <t>34.700</t>
  </si>
  <si>
    <t>3.5+3.5*3+2.5*2</t>
  </si>
  <si>
    <t>Rurociągi z rur warstwowych , Fi 32 mm</t>
  </si>
  <si>
    <t>Łączniki rur warstwowych</t>
  </si>
  <si>
    <t>2*2.000+2*10+3+10.000+0.5*80.240+0.5*34.700+0.5*19.000+0.5*16.700</t>
  </si>
  <si>
    <t>Zawory przelotowe i zwrotne, instalacji wodociągowych z rur stalowych, Dn#15#mm</t>
  </si>
  <si>
    <t>10.000+2*12.000</t>
  </si>
  <si>
    <t>Otuliny termoizolacyjne z pianki polietylenowej powlekane folią, grubości 9 mm, rurociąg Fi#16#mm</t>
  </si>
  <si>
    <t>Otuliny termoizolacyjne z pianki polietylenowej powlekane folią, grubości 9 mm, rurociąg Fi#20#mm</t>
  </si>
  <si>
    <t>Otuliny termoizolacyjne z pianki polietylenowej powlekane folią, grubości 9 mm, rurociąg Fi#25-32#mm</t>
  </si>
  <si>
    <t>19.000+16.700++17.080</t>
  </si>
  <si>
    <t>Otuliny termoizolacyjne z pianki polietylenowej z nacięciem wzdłużnym, grubości 20 mm, rurociąg Fi#54#mm</t>
  </si>
  <si>
    <t>Wykonanie pomiarów skuteczności instalacji hydrantowej (3 hydranty)</t>
  </si>
  <si>
    <t>Próba szczelności instalacji wodociągowych z rur żeliwnych, stalowych i miedzianych, w budynkach niemieszkalnych</t>
  </si>
  <si>
    <t>2*2.000+2*10+3+10.000</t>
  </si>
  <si>
    <t>Płukanie instalacji wodociągowej, w budynkach niemieszkalnych</t>
  </si>
  <si>
    <t>80.240+34.700+19.000+16.700</t>
  </si>
  <si>
    <t>Wykonanie badania wody użytkowej</t>
  </si>
  <si>
    <t>Przewody wentylacyjne z blachy stalowej, kołowe, typ B/I - udział kształtek do 35%, Fi do 100#mm, ocynkowane</t>
  </si>
  <si>
    <t>(0.1/2)*2*3.14*(1.52*2+1.9*2+3.2)</t>
  </si>
  <si>
    <t>(0.1/2)*2*3.14*(1.5*12+0.8*4)</t>
  </si>
  <si>
    <t>Przewody wentylacyjne z blachy stalowej, kołowe, typ B/I - udział kształtek do 35%, Fi do 200#mm, ocynkowane</t>
  </si>
  <si>
    <t>(0.2/2)*3.14*2*(9.6+19.7+2.6+2.4+5.6+3.2+2.9*2+9.2*2)</t>
  </si>
  <si>
    <t>(0.16/2)*3.14*2*(13.35*2+2*3.15+1.5*6)</t>
  </si>
  <si>
    <t>(0.125/2)*3.14*2*(2.5*2+1.8+1.9+2.1+1.2+4.5)</t>
  </si>
  <si>
    <t>Przewody wentylacyjne z blachy stalowej, kołowe, typ B/I - udział kształtek do 35%, Fi do 315#mm, ocynkowane</t>
  </si>
  <si>
    <t>(0.315/2)*2*3.14*(2.8+2+3.2+18.3+10.27*2+3.2)</t>
  </si>
  <si>
    <t>(0.25/2)*2*3.14*(8.17+9.31+3.3+7.3+5+3.3+2.5+4.2*3)</t>
  </si>
  <si>
    <t>Anemostaty kołowe, typ#D, o średnicach do 160#mm</t>
  </si>
  <si>
    <t>Anemostaty kołowe, typ#D, o średnicach do 280#mm</t>
  </si>
  <si>
    <t>Przewody wentylacyjne z blachy stalowej, prostokątne, typ A/I - udział kształtek do 35%, obwód przewodu do 1800#mm, ocynkowane</t>
  </si>
  <si>
    <t>22.3+33.2</t>
  </si>
  <si>
    <t>Przepustnice jednopłaszczyznowe stalowe,kołowe, typ#B, do przewodów o średnicach do 315#mm</t>
  </si>
  <si>
    <t>Czerpnie lub wyrzutnie dachowe prostokątne, typ#A#i#B, o obwodach do 2520#mm, czerpnie typ A</t>
  </si>
  <si>
    <t>Tłumiki akustyczne rurowe proste i opływowe, o średnicy do 200#mm</t>
  </si>
  <si>
    <t>Tłumiki akustyczne rurowe proste i opływowe, o średnicy do 315#mm</t>
  </si>
  <si>
    <t>Centrala wentylacyna C3 kpl</t>
  </si>
  <si>
    <t>Centrala wentylacyjna C2 kpl</t>
  </si>
  <si>
    <t>Centrala wentylacyjna C1 kpl</t>
  </si>
  <si>
    <t>Montaż nagrzewnicy</t>
  </si>
  <si>
    <t>Wnetylatory kanałowe</t>
  </si>
  <si>
    <t>2+2+1+1</t>
  </si>
  <si>
    <t>Zakup i montaż Repekuratorów podstropowych</t>
  </si>
  <si>
    <t>Czerpnie lub wyrzutnie ścienne kołowe, o średnicy do 315#mm, czerpnie typ B</t>
  </si>
  <si>
    <t>4+1</t>
  </si>
  <si>
    <t>Wiercenie otworów o głębokości do 40#cm techniką diamentową w cegle</t>
  </si>
  <si>
    <t>cm</t>
  </si>
  <si>
    <t>5*38+6*38+4*25</t>
  </si>
  <si>
    <t>5*38+4*25+38*3</t>
  </si>
  <si>
    <t>Rozbiórki budowlane</t>
  </si>
  <si>
    <t>Prace konstrukcyjne</t>
  </si>
  <si>
    <t>Prace budowlane - piwnica</t>
  </si>
  <si>
    <t>Prace budowlane - parter</t>
  </si>
  <si>
    <t>Prace budowlane - piętro</t>
  </si>
  <si>
    <t>Prace budowlane - poddasze</t>
  </si>
  <si>
    <t>Montaż dźwigu osobowego</t>
  </si>
  <si>
    <t>Podjazd dla osób niepełnosprawnych</t>
  </si>
  <si>
    <t>Wywóz i utylizacja materiałów rozbiórkowych</t>
  </si>
  <si>
    <t>Elementy wyposażenia</t>
  </si>
  <si>
    <t>Prace elektryczne</t>
  </si>
  <si>
    <t>Instalacja SAP</t>
  </si>
  <si>
    <t>Instalacja LAN/telefoniczna</t>
  </si>
  <si>
    <t>Prace sanitarne - przyłącze wody</t>
  </si>
  <si>
    <t>Prace sanitarne - instalacja kanalizacji i wody użytkowej</t>
  </si>
  <si>
    <t>1.1</t>
  </si>
  <si>
    <t>KNR 4-04 0509-02</t>
  </si>
  <si>
    <t>Rozebranie pokrycia dachowego z papy, papa na deskowaniu na zakład</t>
  </si>
  <si>
    <t>Dach płaski</t>
  </si>
  <si>
    <t>10*5.23</t>
  </si>
  <si>
    <t>221.69+69+24.62</t>
  </si>
  <si>
    <t>367.610</t>
  </si>
  <si>
    <t>1.2</t>
  </si>
  <si>
    <t>KNR 4-01 0535-04</t>
  </si>
  <si>
    <t>Rozebranie rynien z blachy nie nadającej się do użytku</t>
  </si>
  <si>
    <t>6.51+4.3+2.37+1.2+5.98+10+8.35+2.98+2.5+1.1+1.1+14.4+1+ 5.88+12.7</t>
  </si>
  <si>
    <t>80.370</t>
  </si>
  <si>
    <t>1.3</t>
  </si>
  <si>
    <t>KNR 4-01 0535-06</t>
  </si>
  <si>
    <t>Rozebranie rur spustowych z blachy nie nadającej się do użytku</t>
  </si>
  <si>
    <t>7*11.3</t>
  </si>
  <si>
    <t>79.100</t>
  </si>
  <si>
    <t>1.4</t>
  </si>
  <si>
    <t>KNR 4-01 0535-08</t>
  </si>
  <si>
    <t>Rozebranie obróbek blacharskich: murów ogniowych, okapów kołnierzy, gzymsów itp. z blachy nie nadającej się do użytku</t>
  </si>
  <si>
    <t>0.3*(64.83+35+20.96)</t>
  </si>
  <si>
    <t>36.237</t>
  </si>
  <si>
    <t>1.5</t>
  </si>
  <si>
    <t>Demontaż stniejącej instalacji odgromowej na dachu -ilość ok 160mb</t>
  </si>
  <si>
    <t>1.6</t>
  </si>
  <si>
    <t>KNR 4-01 0414-02</t>
  </si>
  <si>
    <t>Wymiana deskowania lub łacenia dachów, deskowanie, z desek na styk, grubości 25ˇmm</t>
  </si>
  <si>
    <t>1.7</t>
  </si>
  <si>
    <t>KNR-W 2-02 0514-0202</t>
  </si>
  <si>
    <t>Obróbki z blachy ocynkowanej przy szerokości w rozwinięciu ponad 25ˇcm</t>
  </si>
  <si>
    <t>1.8</t>
  </si>
  <si>
    <t>KNR-W 2-02 0504-02</t>
  </si>
  <si>
    <t>Pokrycie dachów papą termozgrzewalną, 2-warstwowe</t>
  </si>
  <si>
    <t>1.9</t>
  </si>
  <si>
    <t>Docieplenie dachu Styropapą gr 24cm</t>
  </si>
  <si>
    <t>1.10</t>
  </si>
  <si>
    <t>KNR-W 2-02 1016-07 analogia</t>
  </si>
  <si>
    <t>Wyłazy dachowe fabrycznie wykończone; wymiana wyłazu</t>
  </si>
  <si>
    <t>1.11</t>
  </si>
  <si>
    <t>KNR-W 2-02 1015-02 analogia</t>
  </si>
  <si>
    <t>Wymiana naświetla o wymiarach 76,0 x 65,0 cm</t>
  </si>
  <si>
    <t>0.76*0.65</t>
  </si>
  <si>
    <t>1.12</t>
  </si>
  <si>
    <t>KNR-W 2-02 0519-0401</t>
  </si>
  <si>
    <t>Rynny dachowe z blachy, półokrągłe, Fiˇ15ˇcm</t>
  </si>
  <si>
    <t>1.13</t>
  </si>
  <si>
    <t>KNR-W 2-02 0526-0301</t>
  </si>
  <si>
    <t>Rury spustowe z blachy ocynkowanej, okrągłe o średnicy 12ˇcm</t>
  </si>
  <si>
    <t>1.14</t>
  </si>
  <si>
    <t>KNR-W 4-01 0701-04</t>
  </si>
  <si>
    <t>Odbicie tynków wewnętrznych, (ściany, filary, pilastry) ponad 5ˇm2, tynki wapienne</t>
  </si>
  <si>
    <t>16.09+18.8+17.31+22.64+21.09+4.69+2.16*3.55+3.71*4.12+3.4+18.9</t>
  </si>
  <si>
    <t>145.873</t>
  </si>
  <si>
    <t>1.15</t>
  </si>
  <si>
    <t>Demontaz ocieplenia pod tynkami -ocieplenie z wełny gr 10cm</t>
  </si>
  <si>
    <t>1.16</t>
  </si>
  <si>
    <t>KNR-W 4-01 0440-04</t>
  </si>
  <si>
    <t>1.17</t>
  </si>
  <si>
    <t>KNR-W 4-01 0627-03</t>
  </si>
  <si>
    <t>Impregnacja grzybobójcza drewna metodą smarowania (preparatami solnymi), 2-krotna, deski i płyty (zabezpieczenie preparatem ognioochronnym)</t>
  </si>
  <si>
    <t>Dach</t>
  </si>
  <si>
    <t>Ściany</t>
  </si>
  <si>
    <t>78.05*2.01</t>
  </si>
  <si>
    <t>1.18</t>
  </si>
  <si>
    <t>KNR-W 4-01 0627-04</t>
  </si>
  <si>
    <t>Impregnacja grzybobójcza drewna metodą smarowania (preparatami solnymi), 2-krotna, bale i krawędziaki  (zabezpieczenie preparatem ognioochronnym)</t>
  </si>
  <si>
    <t>0.3*524.491-0.3*10*5.23</t>
  </si>
  <si>
    <t>1.19</t>
  </si>
  <si>
    <t>KNR 9-12 0204-0301</t>
  </si>
  <si>
    <t>Mocowanie folii paroizolacyjnej lub wiatroizolacyjnej</t>
  </si>
  <si>
    <t>524.491-10*5.23</t>
  </si>
  <si>
    <t>472.191</t>
  </si>
  <si>
    <t>1.20</t>
  </si>
  <si>
    <t>KNR 9-09 0102-0101</t>
  </si>
  <si>
    <t>Obudowa poddasza w z płyt gipsowo-kartonowych ogniochronnych GKF na konstrukcji metalowej z wypełnieniem wełną mineralną, odporność ogniowa zabudowy Fˇ0.5/Elˇ30- wełna mineralna 18cm+6cm</t>
  </si>
  <si>
    <t>1.21</t>
  </si>
  <si>
    <t>KNR 2-02 0815-02</t>
  </si>
  <si>
    <t>Gładź gipsowa na ścianach z płyt gipsowych, 2-warstwowa</t>
  </si>
  <si>
    <t>1.22</t>
  </si>
  <si>
    <t>KNR 4-01 0108-09</t>
  </si>
  <si>
    <t>Wywóz gruzu spryzmowanego samochodami skrzyniowymi do 1ˇkm (Wywóz i utylizacja zmieszanych odpadów z budowy)</t>
  </si>
  <si>
    <t>0.02*367.610+0.05*80.370+0.05*79.100+0.02*36.237+0.05*367.610+0.04*145.873+0.1*145.873+0.05*145.873</t>
  </si>
  <si>
    <t>62.147</t>
  </si>
  <si>
    <t>1.23</t>
  </si>
  <si>
    <t>KNR 4-01 0108-10</t>
  </si>
  <si>
    <t>Wywóz gruzu spryzmowanego samochodami skrzyniowymi na każdy następny 1ˇkm</t>
  </si>
  <si>
    <t>2.1</t>
  </si>
  <si>
    <t>KNR 4-01 0354-05</t>
  </si>
  <si>
    <t>Wykucie z muru, ościeżnic drewnianych, powierzchnia ponad 2ˇm2</t>
  </si>
  <si>
    <t>O7p</t>
  </si>
  <si>
    <t>3.24*2</t>
  </si>
  <si>
    <t>011p</t>
  </si>
  <si>
    <t>2.78*3</t>
  </si>
  <si>
    <t>1.05*(2.26+0.64)</t>
  </si>
  <si>
    <t>0.9*2.17</t>
  </si>
  <si>
    <t>0.91*2.25</t>
  </si>
  <si>
    <t>1.11*1.85</t>
  </si>
  <si>
    <t>0.96*1.65</t>
  </si>
  <si>
    <t>021p</t>
  </si>
  <si>
    <t>2.11</t>
  </si>
  <si>
    <t>022p</t>
  </si>
  <si>
    <t>1.89</t>
  </si>
  <si>
    <t>2.2</t>
  </si>
  <si>
    <t>KNR 4-01 0354-04</t>
  </si>
  <si>
    <t>Wykucie z muru, ościeżnic drewnianych, powierzchnia do 2ˇm2</t>
  </si>
  <si>
    <t>O5p`</t>
  </si>
  <si>
    <t>O8p</t>
  </si>
  <si>
    <t>O9p</t>
  </si>
  <si>
    <t>O10p</t>
  </si>
  <si>
    <t>2.3</t>
  </si>
  <si>
    <t>KNR 4-01 0354-03</t>
  </si>
  <si>
    <t>Wykucie z muru, ościeżnic drewnianych, powierzchnia do 1ˇm2</t>
  </si>
  <si>
    <t>O5p</t>
  </si>
  <si>
    <t>O6p</t>
  </si>
  <si>
    <t>O13p</t>
  </si>
  <si>
    <t>O14p</t>
  </si>
  <si>
    <t>015p</t>
  </si>
  <si>
    <t>O17p</t>
  </si>
  <si>
    <t>O18p</t>
  </si>
  <si>
    <t>O18p`</t>
  </si>
  <si>
    <t>019p</t>
  </si>
  <si>
    <t>019ap</t>
  </si>
  <si>
    <t>020p</t>
  </si>
  <si>
    <t>023p</t>
  </si>
  <si>
    <t>0,24p</t>
  </si>
  <si>
    <t>2.4</t>
  </si>
  <si>
    <t>KNR 4-01 0354-11</t>
  </si>
  <si>
    <t>Wykucie z muru, podokienników stalowych, drewnianych</t>
  </si>
  <si>
    <t>0.9+0.9+0.93+1.6+1.4+0.79+1.11</t>
  </si>
  <si>
    <t>0.61+0.65+1+1.5*2+0.65*2+0.9*2+0.84*2+1.25*3+1+0.75+0.4*5+0.6+0.92*4+0.92</t>
  </si>
  <si>
    <t>2.5</t>
  </si>
  <si>
    <t>KNR 2-02 9010-0201</t>
  </si>
  <si>
    <t>Drzwi zewnętrzne 1- i 2-skrzydłowe pełne szklone górą D2p</t>
  </si>
  <si>
    <t>2.6</t>
  </si>
  <si>
    <t>Drzwi zewnętrzne 1- i 2-skrzydłowe pełne szklone górą D6p</t>
  </si>
  <si>
    <t>2.7</t>
  </si>
  <si>
    <t>KNR 2-02 1203-01</t>
  </si>
  <si>
    <t>Drzwi stalowe, pełne, do 2ˇm2 D3p;D4p;D5p -stolarka na zamówienie</t>
  </si>
  <si>
    <t>2.8</t>
  </si>
  <si>
    <t>KNR-W 2-02 1001-05</t>
  </si>
  <si>
    <t>Okna i drzwi balkonowe drewniane mieszkaniowe, fabrycznie wykończone, okna 1-ramowe, do 1ˇm2</t>
  </si>
  <si>
    <t>0.92</t>
  </si>
  <si>
    <t>0.68</t>
  </si>
  <si>
    <t>0.5</t>
  </si>
  <si>
    <t>0.13*5</t>
  </si>
  <si>
    <t>0.36</t>
  </si>
  <si>
    <t>0.87*4</t>
  </si>
  <si>
    <t>0.69</t>
  </si>
  <si>
    <t>2.9</t>
  </si>
  <si>
    <t>KNR-W 2-02 1001-06</t>
  </si>
  <si>
    <t>Okna i drzwi balkonowe drewniane mieszkaniowe, fabrycznie wykończone, okna 1-ramowe, do 2ˇm2</t>
  </si>
  <si>
    <t>1.44*2</t>
  </si>
  <si>
    <t>2*2</t>
  </si>
  <si>
    <t>1.86*2</t>
  </si>
  <si>
    <t>2.10</t>
  </si>
  <si>
    <t>KNR-W 2-02 1001-07</t>
  </si>
  <si>
    <t>Okna i drzwi balkonowe drewniane mieszkaniowe, fabrycznie wykończone, okna 1-ramowe, ponad 2ˇm2</t>
  </si>
  <si>
    <t>KNR-W 2-02 1018-0201</t>
  </si>
  <si>
    <t>Okna i drzwi balkonowe z kształtowników z wysokoudarowego PVC, okna, do 1,0ˇm2, kotwy</t>
  </si>
  <si>
    <t>0.66</t>
  </si>
  <si>
    <t>0.67</t>
  </si>
  <si>
    <t>0.62</t>
  </si>
  <si>
    <t>0.9</t>
  </si>
  <si>
    <t>2.12</t>
  </si>
  <si>
    <t>KNR-W 2-02 1018-0401</t>
  </si>
  <si>
    <t>Okna i drzwi balkonowe z kształtowników z wysokoudarowego PVC, okna, ponad 1,5ˇm2, kotwy</t>
  </si>
  <si>
    <t>2.13</t>
  </si>
  <si>
    <t>KNR-W 2-02 0135-01</t>
  </si>
  <si>
    <t>Obsadzenie prefabrykowanych podokienników o długości do 1ˇm -drewniane</t>
  </si>
  <si>
    <t>17+4</t>
  </si>
  <si>
    <t>2.14</t>
  </si>
  <si>
    <t>KNR-W 2-02 0135-02</t>
  </si>
  <si>
    <t>Obsadzenie prefabrykowanych podokienników o długości ponad 1ˇm -drewniane</t>
  </si>
  <si>
    <t>2.15</t>
  </si>
  <si>
    <t>KNR-W 2-02 0820-05</t>
  </si>
  <si>
    <t>Tynki cementowe ościeży ponad 3ˇm2 III kategorii, wykonywane ręcznie, szerokość 30ˇcm</t>
  </si>
  <si>
    <t>0.3*(1.5*2+0.61+0.65+1.77*2+1+0.68*2+1.5*2+2.16*2*2+0.65*2+2.22*2*2+0.9*2+2.22*2*2+0.84*2+2.22*2*2+1.25*3+2.22*2*3+1+0.68*2+0.75+0.67*2+0.4*4*5+0.6*3+0.92*4+0.95*2*4+0.92+0.75*2)</t>
  </si>
  <si>
    <t>0.3*(0.9+0.73*2+0.9+0.73*2+0.93+0.72*2+1.6+1.32*2+1.4+1.35*2+0.79*3+1.11+0.81*2)</t>
  </si>
  <si>
    <t>0.3*(1.05+2.26*2+0.64*2+0.91+2.25*2+1.11+1.85*2+0.96+1.65*2+0.9+2.17*2)</t>
  </si>
  <si>
    <t>43.602</t>
  </si>
  <si>
    <t>2.16</t>
  </si>
  <si>
    <t>KNR-W 2-02 2011-05</t>
  </si>
  <si>
    <t>Tynki (gładzie) 1-warstwowe z gipsu szpachlowego wykonywane ręcznie, grubość 3ˇmm, ościeża, podłoże betonowe</t>
  </si>
  <si>
    <t>2.17</t>
  </si>
  <si>
    <t>KNR-W 2-02 1510-03</t>
  </si>
  <si>
    <t>Malowanie farbami emulsyjnymi, podłoża gipsowe z gruntowaniem, 2-krotne</t>
  </si>
  <si>
    <t>1*(1.5*2+0.61+0.65+1.77*2+1+0.68*2+1.5*2+2.16*2*2+0.65*2+2.22*2*2+0.9*2+2.22*2*2+0.84*2+2.22*2*2+1.25*3+2.22*2*3+1+0.68*2+0.75+0.67*2+0.4*4*5+0.6*3+0.92*4+0.95*2*4+0.92+0.75*2)</t>
  </si>
  <si>
    <t>1*(0.9+0.73*2+0.9+0.73*2+0.93+0.72*2+1.6+1.32*2+1.4+1.35*2+0.79*3+1.11+0.81*2)</t>
  </si>
  <si>
    <t>1*(1.05+2.26*2+0.64*2+0.91+2.25*2+1.11+1.85*2+0.96+1.65*2+0.9+2.17*2)</t>
  </si>
  <si>
    <t>3.1</t>
  </si>
  <si>
    <t>KNR 4-02 0506-02</t>
  </si>
  <si>
    <t>Demontaż rurociągu stalowego o połączeniach spawanych, Fiˇ20ˇmm</t>
  </si>
  <si>
    <t>3*34+54.2</t>
  </si>
  <si>
    <t>3.2</t>
  </si>
  <si>
    <t>KNR 4-02 0506-03</t>
  </si>
  <si>
    <t>Demontaż rurociągu stalowego o połączeniach spawanych, Fiˇ25ˇmm</t>
  </si>
  <si>
    <t>4*4+72.4*3</t>
  </si>
  <si>
    <t>3.3</t>
  </si>
  <si>
    <t>KNR 4-02 0506-04</t>
  </si>
  <si>
    <t>Demontaż rurociągu stalowego o połączeniach spawanych, Fiˇ32ˇmm</t>
  </si>
  <si>
    <t>4*4+3.3*2*4</t>
  </si>
  <si>
    <t>3.4</t>
  </si>
  <si>
    <t>KNR 4-02 0520-04</t>
  </si>
  <si>
    <t>Demontaż grzejnika żeliwnego członowego, powierzchnia ogrzewalna do 10ˇm2</t>
  </si>
  <si>
    <t>piwnica</t>
  </si>
  <si>
    <t>parter</t>
  </si>
  <si>
    <t>pietro</t>
  </si>
  <si>
    <t>Poddasze</t>
  </si>
  <si>
    <t>3.5</t>
  </si>
  <si>
    <t>KNNR 8 0423-06</t>
  </si>
  <si>
    <t>Demontaż grzejnika z rur stalowych, żebrowany 2- 3-rzędowy G-2, G-3, długości 2,5-5,0ˇm</t>
  </si>
  <si>
    <t>piętro</t>
  </si>
  <si>
    <t>3.6</t>
  </si>
  <si>
    <t>KNNR 8 0423-05</t>
  </si>
  <si>
    <t>Demontaż grzejnika z rur stalowych, żebrowany 2- 3-rzędowy G-2, G-3, długości 0,5-2,0ˇm</t>
  </si>
  <si>
    <t>3.7</t>
  </si>
  <si>
    <t>KNR GEBERIT 215 0601-02</t>
  </si>
  <si>
    <t>2*(9+4.2+3.5+7.9+2.5+12*0.5)</t>
  </si>
  <si>
    <t>2*(6+4.5+1.5+1.8+10.9+10.9+8.5+15.2+2.6+21*0.8)</t>
  </si>
  <si>
    <t>2*(3.6+4.8+4.8+0.8+3.4+2.8+0.8*13)</t>
  </si>
  <si>
    <t>442.200</t>
  </si>
  <si>
    <t>3.8</t>
  </si>
  <si>
    <t>KNR GEBERIT 215 0601-0302</t>
  </si>
  <si>
    <t>2*(13+3.5)</t>
  </si>
  <si>
    <t>2*(11.5+1.3*2.1)</t>
  </si>
  <si>
    <t>2*(8+0.9+3.8+3.3+4.8+2.1)</t>
  </si>
  <si>
    <t>135.720</t>
  </si>
  <si>
    <t>3.9</t>
  </si>
  <si>
    <t>Rurociągi z rur warstwowych, Fi 25 mm,</t>
  </si>
  <si>
    <t>2*18</t>
  </si>
  <si>
    <t>2*(13.5+1.2+6.5)</t>
  </si>
  <si>
    <t>2*(13.5+1.2+6.5)+2*3.3</t>
  </si>
  <si>
    <t>2*(7.6+6.4)</t>
  </si>
  <si>
    <t>155.400</t>
  </si>
  <si>
    <t>3.10</t>
  </si>
  <si>
    <t>KNR GEBERIT 215 0601-04</t>
  </si>
  <si>
    <t>2*(1.5+7.15)</t>
  </si>
  <si>
    <t>2*3.3</t>
  </si>
  <si>
    <t>2*2.8</t>
  </si>
  <si>
    <t>36.100</t>
  </si>
  <si>
    <t>3.11</t>
  </si>
  <si>
    <t>KNR GEBERIT 215 0601-05</t>
  </si>
  <si>
    <t>Rurociągi z rur warstwowych , Fi 40 mm</t>
  </si>
  <si>
    <t>2*(3.3+1+1.2+4+7.6+4.7+3)</t>
  </si>
  <si>
    <t>49.600</t>
  </si>
  <si>
    <t>3.12</t>
  </si>
  <si>
    <t>KNR GEBERIT 215 0601-06</t>
  </si>
  <si>
    <t>Rurociągi z rur warstwowych , Fi 50 mm</t>
  </si>
  <si>
    <t>1.200</t>
  </si>
  <si>
    <t>3.13</t>
  </si>
  <si>
    <t>KNR GEBERIT 215 0601-07</t>
  </si>
  <si>
    <t>Rurociągi z rur warstwowych , Fi 63 mm</t>
  </si>
  <si>
    <t>(0.8+0.85+3.1+0.6+0.4+3)*2</t>
  </si>
  <si>
    <t>17.500</t>
  </si>
  <si>
    <t>3.14</t>
  </si>
  <si>
    <t>KNR GEBERIT 215 0602-04</t>
  </si>
  <si>
    <t>Łączniki rur warstwowych (podejścia, trójniki itp)</t>
  </si>
  <si>
    <t>0.05*442.200+0.05*135.720+0.05*155.400+0.05*36.100+0.05*49.600+0.05*1.200+0.05*17.500+82+82+2*3+2*1+2*3+2*1+2*2+2*2+2*2</t>
  </si>
  <si>
    <t>3.15</t>
  </si>
  <si>
    <t>KNR 0-35 0128-10</t>
  </si>
  <si>
    <t>Otuliny termoizolacyjne z pianki polietylenowej z nacięciem wzdłużnym, grubości 10 mm, rurociąg Fiˇ15ˇmm</t>
  </si>
  <si>
    <t>335.100</t>
  </si>
  <si>
    <t>3.16</t>
  </si>
  <si>
    <t>KNR 0-35 0128-12</t>
  </si>
  <si>
    <t>Otuliny termoizolacyjne z pianki polietylenowej z nacięciem wzdłużnym, grubości 10 mm, rurociąg Fiˇ20ˇmm</t>
  </si>
  <si>
    <t>3.17</t>
  </si>
  <si>
    <t>KNR 0-35 0128-13</t>
  </si>
  <si>
    <t>Otuliny termoizolacyjne z pianki polietylenowej z nacięciem wzdłużnym, grubości 10 mm, rurociąg Fiˇ25mm</t>
  </si>
  <si>
    <t>3.18</t>
  </si>
  <si>
    <t>KNR 0-35 0128-23</t>
  </si>
  <si>
    <t>Otuliny termoizolacyjne z pianki polietylenowej z nacięciem wzdłużnym, grubości 15 mm, rurociąg Fiˇ32ˇmm</t>
  </si>
  <si>
    <t>3.19</t>
  </si>
  <si>
    <t>KNR 0-35 0128-24</t>
  </si>
  <si>
    <t>Otuliny termoizolacyjne z pianki polietylenowej z nacięciem wzdłużnym, grubości 15mm, rurociąg Fiˇ42ˇmm</t>
  </si>
  <si>
    <t>3.20</t>
  </si>
  <si>
    <t>KNR 0-35 0128-32</t>
  </si>
  <si>
    <t>Otuliny termoizolacyjne z pianki polietylenowej z nacięciem wzdłużnym, grubości 20 mm, rurociąg Fiˇ54ˇmm</t>
  </si>
  <si>
    <t>3.21</t>
  </si>
  <si>
    <t>Otuliny termoizolacyjne z pianki polietylenowej z nacięciem wzdłużnym, grubości 20 mm, rurociąg Fiˇ63ˇmm</t>
  </si>
  <si>
    <t>3.22</t>
  </si>
  <si>
    <t>KNR-W 2-15 0418-07</t>
  </si>
  <si>
    <t>Grzejniki stalowe, 2-płytowe, wysokość 600-900ˇmm, długość do 1600ˇmm</t>
  </si>
  <si>
    <t>Piwnica</t>
  </si>
  <si>
    <t>Parter</t>
  </si>
  <si>
    <t>Piętro</t>
  </si>
  <si>
    <t>3.23</t>
  </si>
  <si>
    <t>KNR-W 2-15 0418-08</t>
  </si>
  <si>
    <t>Grzejniki stalowe, 2-płytowe, wysokość 600-900ˇmm, długość do 3000ˇmm</t>
  </si>
  <si>
    <t>3.24</t>
  </si>
  <si>
    <t>KNR 4-03 1002-06</t>
  </si>
  <si>
    <t>Mechaniczne przebijanie otworów w ścianach lub stropach z gipsu lub gazobetonu, długości przebicia do 30ˇcm, rura Fi do 25ˇmm</t>
  </si>
  <si>
    <t>otwór</t>
  </si>
  <si>
    <t>2*78+2*4.000</t>
  </si>
  <si>
    <t>3.25</t>
  </si>
  <si>
    <t>KNR 4-03 1003-17</t>
  </si>
  <si>
    <t>Mechaniczne przebijanie otworów w ścianach lub stropach z cegły, długość przebicia do 2 cegieł, rura Fi do 40ˇmm</t>
  </si>
  <si>
    <t>2*(9+7+7+2)</t>
  </si>
  <si>
    <t>3.26</t>
  </si>
  <si>
    <t>KNR 4-01 0339-03</t>
  </si>
  <si>
    <t>Wykucie bruzd pionowych w ścianach z cegieł na zaprawie cementowo-wapiennej, głębokość/szerokość 1/2 x 1/2 cegły</t>
  </si>
  <si>
    <t>3*(3+3+2)</t>
  </si>
  <si>
    <t>24.000</t>
  </si>
  <si>
    <t>3.27</t>
  </si>
  <si>
    <t>KNR 4-01 0326-0301</t>
  </si>
  <si>
    <t>Zamurowanie w ścianach z cegieł, bruzdy pionowe szerokości 1/2 cegły</t>
  </si>
  <si>
    <t>3.28</t>
  </si>
  <si>
    <t>KNR-W 2-15 0412-02</t>
  </si>
  <si>
    <t>Zawory grzejnikowe, Dnˇ15ˇmm</t>
  </si>
  <si>
    <t>78+4.000</t>
  </si>
  <si>
    <t>3.29</t>
  </si>
  <si>
    <t>KNR 0-31 0208-0101</t>
  </si>
  <si>
    <t>Zawory grzejnikowe termostatyczne o podwójnej regulacji proste lub kątowe z głowicami termostatycznymi, Dn 15ˇmm</t>
  </si>
  <si>
    <t>3.30</t>
  </si>
  <si>
    <t>KNR-W 2-15 0436-01</t>
  </si>
  <si>
    <t>Próby instalacji centralnego ogrzewania (na gorąco), z dokonaniem regulacji</t>
  </si>
  <si>
    <t>układ</t>
  </si>
  <si>
    <t>3.31</t>
  </si>
  <si>
    <t>KNR-W 2-15 0411-0409</t>
  </si>
  <si>
    <t>Zawór równoważący ocynkowany Fiˇ32ˇmm</t>
  </si>
  <si>
    <t>3.32</t>
  </si>
  <si>
    <t>KNR-W 2-15 0411-0305</t>
  </si>
  <si>
    <t>Zawór równoważący ocynkowany Fiˇ25ˇmm</t>
  </si>
  <si>
    <t>3.33</t>
  </si>
  <si>
    <t>Zawór odcinający ocynkowany Fiˇ32ˇmm</t>
  </si>
  <si>
    <t>3.34</t>
  </si>
  <si>
    <t>Zawór odcinający  ocynkowany Fiˇ25ˇmm</t>
  </si>
  <si>
    <t>3.35</t>
  </si>
  <si>
    <t>KNR-W 2-15 0411-0201</t>
  </si>
  <si>
    <t>Zawór odpowietrzający co mosiężny, Fiˇ20ˇmm</t>
  </si>
  <si>
    <t>3.36</t>
  </si>
  <si>
    <t>KNR-W 2-15 0411-0301</t>
  </si>
  <si>
    <t>Zawór odpowietrzający co mosiężny, Fiˇ25ˇmm</t>
  </si>
  <si>
    <t>3.37</t>
  </si>
  <si>
    <t>KNR-W 2-15 0411-0401</t>
  </si>
  <si>
    <t>Zawór odpowietrzający co mosiężny, Fiˇ32ˇmm</t>
  </si>
  <si>
    <t>4.1</t>
  </si>
  <si>
    <t>KNR-W 4-03 1134-01</t>
  </si>
  <si>
    <t>Demontaż opraw świetlówkowych, z kloszem</t>
  </si>
  <si>
    <t>4.2</t>
  </si>
  <si>
    <t>KNR-W 4-03 1133-01</t>
  </si>
  <si>
    <t>Demontaż opraw żarowych, blaszana z kloszem cylindrycznym, nakręcana</t>
  </si>
  <si>
    <t>4.3</t>
  </si>
  <si>
    <t>KNR-W 4-03 1124-01</t>
  </si>
  <si>
    <t>Demontaż łączników instalacyjnych o natężeniu prądu do 10ˇA, łącznik podtynkowy, wyłącznik lub przełącznik 1-biegunowy</t>
  </si>
  <si>
    <t>4.4</t>
  </si>
  <si>
    <t>KNR-W 4-03 1120-01</t>
  </si>
  <si>
    <t>Demontaż puszek z tworzyw sztucznych</t>
  </si>
  <si>
    <t>4.5</t>
  </si>
  <si>
    <t>KNR-W 4-03 1116-03</t>
  </si>
  <si>
    <t>Demontaż przewodów wtynkowych, podłoże ceglane lub betonowe, przewód wtynkowy</t>
  </si>
  <si>
    <t>4.6</t>
  </si>
  <si>
    <t>KNR 4-03 1001-01</t>
  </si>
  <si>
    <t>2.1*56.000+2.1*8.000+2.1*24.000</t>
  </si>
  <si>
    <t>3.5*6.000+3.5*1.000+2.5*26.000+2.5*6.000+2.5*10.000</t>
  </si>
  <si>
    <t>314.300</t>
  </si>
  <si>
    <t>4.7</t>
  </si>
  <si>
    <t>KNR-W 5-08 0210-01</t>
  </si>
  <si>
    <t>Przewody kabelkowe układane p.t. w gotowych bruzdach, podłoże różne od betonu, do 7,5ˇmm2</t>
  </si>
  <si>
    <t>6.2*56.000+26*8.000+26*24.000</t>
  </si>
  <si>
    <t>5*32.000+5*96.000+5*6.000+5*1.000+5*26.000+5*6.000+5*75.000+5*10.000+18*41.000</t>
  </si>
  <si>
    <t>KNR 4-03 1012-02</t>
  </si>
  <si>
    <t>Zaprawianie bruzd, o szerokości do 50ˇmm</t>
  </si>
  <si>
    <t>4.9</t>
  </si>
  <si>
    <t>KNR 4-03 1014-01</t>
  </si>
  <si>
    <t>314.300*0.04*0.05</t>
  </si>
  <si>
    <t>4.10</t>
  </si>
  <si>
    <t>KNR-W 5-08 0512-02</t>
  </si>
  <si>
    <t>Montaż opraw oświetleniowych w sufitach podwieszanych, Oprawa rastrowa do tub LED 1270x295x60</t>
  </si>
  <si>
    <t>4.11</t>
  </si>
  <si>
    <t>KNR-W 5-08 0512-03</t>
  </si>
  <si>
    <t>Montaż opraw oświetleniowych w sufitach podwieszanych,Oprawa rastrowa do tub LED 595x595x60</t>
  </si>
  <si>
    <t>4.12</t>
  </si>
  <si>
    <t>KNR-W 5-08 0502-06</t>
  </si>
  <si>
    <t>Przygotowanie podłoża pod oprawy oświetleniowe - przykręcane, podłoże ceglane, na 4 kołkach kotwiących</t>
  </si>
  <si>
    <t>6.000+1.000+75.000+10.000</t>
  </si>
  <si>
    <t>4.13</t>
  </si>
  <si>
    <t>KNR-W 5-08 0502-05</t>
  </si>
  <si>
    <t>Przygotowanie podłoża pod oprawy oświetleniowe - przykręcane, podłoże ceglane, na 2 kołkach kotwiących</t>
  </si>
  <si>
    <t>41.000</t>
  </si>
  <si>
    <t>4.14</t>
  </si>
  <si>
    <t>KNR-W 5-08 0516-05</t>
  </si>
  <si>
    <t>Montaż na gotowym podłożu opraw świetlówkowych PANEL LED 295X595x12mm</t>
  </si>
  <si>
    <t>poddasze</t>
  </si>
  <si>
    <t>4.15</t>
  </si>
  <si>
    <t>KNR-W 5-08 0516-07</t>
  </si>
  <si>
    <t>Montaż na gotowym podłożu opraw świetlówkowychPANEL LED 595X595x12mm</t>
  </si>
  <si>
    <t>4.16</t>
  </si>
  <si>
    <t>KNR-W 5-08 0504-02</t>
  </si>
  <si>
    <t>Montaż na gotowym podłożu opraw oświetleniowych Oprawa oswietleniowa sufitowa typu plafon</t>
  </si>
  <si>
    <t>4.17</t>
  </si>
  <si>
    <t>KNR-W 5-08 0512-0102</t>
  </si>
  <si>
    <t>Montaż opraw oświetleniowych w sufitach podwieszanych, Oprawa typu DOWNLIGHT z żarówką LED</t>
  </si>
  <si>
    <t>4.18</t>
  </si>
  <si>
    <t>KNR-W 5-08 0516-06</t>
  </si>
  <si>
    <t>Montaż na gotowym podłożu opraw świetlówkowych Oprawa do tub LED 670x110x60</t>
  </si>
  <si>
    <t>4.19</t>
  </si>
  <si>
    <t>Montaż na gotowym podłożu opraw świetlówkowych Oprawa do tub LED 1270x110x60</t>
  </si>
  <si>
    <t>4.20</t>
  </si>
  <si>
    <t>KNR-W 5-08 0516-02</t>
  </si>
  <si>
    <t>Montaż na gotowym podłożu opraw świetlówkowych- Oprawa oświetlenia awaryjnego</t>
  </si>
  <si>
    <t>4.21</t>
  </si>
  <si>
    <t>KNR-W 5-08 0301-08</t>
  </si>
  <si>
    <t>Przygotowanie podłoża pod osprzęt instalacyjny, wykonanie ślepych otworów pod konsolki, mechanicznie, w cegle</t>
  </si>
  <si>
    <t>56.000+8.000+24.000</t>
  </si>
  <si>
    <t>4.22</t>
  </si>
  <si>
    <t>KNR-W 5-08 0307-0301</t>
  </si>
  <si>
    <t>Montaż na gotowym podłożu łączników instalacyjnych, p.t. w puszce instalacyjnej, świecznikowy</t>
  </si>
  <si>
    <t>4.23</t>
  </si>
  <si>
    <t>KNR-W 5-08 0307-0401</t>
  </si>
  <si>
    <t>Montaż na gotowym podłożu łączników instalacyjnych, p.t. w puszce instalacyjnej, krzyżowy</t>
  </si>
  <si>
    <t>4.24</t>
  </si>
  <si>
    <t>KNR-W 5-08 0307-0402</t>
  </si>
  <si>
    <t>Montaż na gotowym podłożu łączników instalacyjnych, p.t. w puszce instalacyjnej,  schodowy</t>
  </si>
  <si>
    <t>4.25</t>
  </si>
  <si>
    <t>Montaż i zakup szynoprzewodów oświetleniowych z 4 szt reflektorów kierunkowych LED</t>
  </si>
  <si>
    <t>4.26</t>
  </si>
  <si>
    <t>KNR-W 5-08 0407-01</t>
  </si>
  <si>
    <t>Montaż osprzętu modułowego w rozdzielnicach, wyłącznik nadprądowy, 1 biegunowy</t>
  </si>
  <si>
    <t>4.27</t>
  </si>
  <si>
    <t>KNR-W 5-08 0805-01</t>
  </si>
  <si>
    <t>Montaż końcówek, przez zaciskanie, przekrój żył do 6ˇmm2</t>
  </si>
  <si>
    <t>18*3</t>
  </si>
  <si>
    <t>4.28</t>
  </si>
  <si>
    <t>KNR-W 5-08 0804-01</t>
  </si>
  <si>
    <t>Podłączenie przewodów kabelkowych pod zaciski lub bolce, przekrój żyły do 2,5ˇmm2</t>
  </si>
  <si>
    <t>5.1</t>
  </si>
  <si>
    <t>KNNR 5 0406-05</t>
  </si>
  <si>
    <t>Aparaty elektryczne, masa do 30ˇkg- dostawa i montaż paneli fotowoltanicznych</t>
  </si>
  <si>
    <t>KNNR 5 1101-11</t>
  </si>
  <si>
    <t>Konstrukcje wsporcze przykręcane, masa do 18ˇkg, 3-4 mocowania -konstrukcja pod ogniwa fotowoltaniczne</t>
  </si>
  <si>
    <t>5.3</t>
  </si>
  <si>
    <t>Montaż wyłącznika mocy i napięcia przepięciowego</t>
  </si>
  <si>
    <t>5.4</t>
  </si>
  <si>
    <t>Montaż inwertera</t>
  </si>
  <si>
    <t>5.5</t>
  </si>
  <si>
    <t>KNR 5-18 0901-09</t>
  </si>
  <si>
    <t>Tablice licznikowe z wyposażeniem, dla liczników trójfazowych</t>
  </si>
  <si>
    <t>5.6</t>
  </si>
  <si>
    <t>KNNR 5 0113-01</t>
  </si>
  <si>
    <t>Ułożenie rur osłonowych giętkich odpornych na UV wraz z uchwytami</t>
  </si>
  <si>
    <t>5.7</t>
  </si>
  <si>
    <t>KNNR 5 0203-02</t>
  </si>
  <si>
    <t>Przewody kabelkowe wciągane do rur i w kanały zamknięte, rury, przekrój do 12,5ˇmm2</t>
  </si>
  <si>
    <t>50.35</t>
  </si>
  <si>
    <t>5.84+5.87+0.5*2+13.66+4.06+3.52+7.67+11.64+10.22+3.3*2*4</t>
  </si>
  <si>
    <t>5.8</t>
  </si>
  <si>
    <t>KNR 5-05 0112-02</t>
  </si>
  <si>
    <t>Montaż przepustów dla rur ochronnych, w stropie</t>
  </si>
  <si>
    <t>6.1</t>
  </si>
  <si>
    <t>KNR-W 5-08 0601-01</t>
  </si>
  <si>
    <t>Montaż wsporników dla instalacji odgromowej naprężanej na ścianach i dachach, naciągowe z 1 złączką przelotową naprężającą, na ścianie - cegła</t>
  </si>
  <si>
    <t>6.2</t>
  </si>
  <si>
    <t>KNR-W 5-08 0601-05</t>
  </si>
  <si>
    <t>Montaż wsporników dla instalacji odgromowej naprężanej na ścianach i dachach, naciągowe z 1 złączką przelotową naprężającą, na dachu - papa lub blacha (wsorniki betonowe)</t>
  </si>
  <si>
    <t>31+16+32+1+21+22+20+25</t>
  </si>
  <si>
    <t>6.3</t>
  </si>
  <si>
    <t>KNR-W 5-08 0619-01</t>
  </si>
  <si>
    <t>Montaż złączy rynnowych, naprężających i kontrolnych w instalacji odgromowej lub przewodów wyrównawczych, złącze do rynny okapowej, dach</t>
  </si>
  <si>
    <t>6.4</t>
  </si>
  <si>
    <t>KNR-W 5-08 0619-04</t>
  </si>
  <si>
    <t>Montaż złączy rynnowych, naprężających i kontrolnych w instalacji odgromowej lub przewodów wyrównawczych, złącze naprężające, ściana- uchwyty na kominach</t>
  </si>
  <si>
    <t>KNR-W 5-08 0619-06</t>
  </si>
  <si>
    <t>Montaż złączy rynnowych, naprężających i kontrolnych w instalacji odgromowej lub przewodów wyrównawczych, złącze kontrolne, połączenie drut-płaskownik</t>
  </si>
  <si>
    <t>6.6</t>
  </si>
  <si>
    <t>KNR-W 5-08 0604-04</t>
  </si>
  <si>
    <t>Montaż zwodów poziomych instalacji odgromowej nienaprężonych z pręta do Fiˇ10ˇmm, dach płaski, wsporniki klejone</t>
  </si>
  <si>
    <t>27.2+62.5+13.7*2+11.5+32.6+17+9*2+9*1.5</t>
  </si>
  <si>
    <t>6.7</t>
  </si>
  <si>
    <t>KNR-W 5-08 0606-03</t>
  </si>
  <si>
    <t>Montaż zwodów instalacji odgromowej naprężanej z pręta do Fiˇ10ˇmm na uprzednio zainstalowanych wspornikach, zwód pionowy, ściana</t>
  </si>
  <si>
    <t>9*11.5</t>
  </si>
  <si>
    <t>KNR-W 5-08 0607-09</t>
  </si>
  <si>
    <t>Montaż przewodów odprowadzających instalacji odgromowej na budynkach, podłoże z cegły, ręczne wykonanie otworu, bednarka 120ˇmm2 -zejścia pionowe z podłączeniem do istniejącego otoku</t>
  </si>
  <si>
    <t>9*2.5</t>
  </si>
  <si>
    <t>6.9</t>
  </si>
  <si>
    <t>Wykonanie wykopu w celu podłaczenia zwodu pionowego z istniejącym otokiem, odtworzenie nawierzchni w miejscy wykonania wykopu</t>
  </si>
  <si>
    <t>Ocieplenie dachu</t>
  </si>
  <si>
    <t>Wymiana stolarki</t>
  </si>
  <si>
    <t>Instalacja CO</t>
  </si>
  <si>
    <t>Instalacja Oswietleniowa</t>
  </si>
  <si>
    <t>Instalacja fotowoltaniczna</t>
  </si>
  <si>
    <t>Instalacja odgromowa</t>
  </si>
  <si>
    <t>Przewody kabelkowe układane p.t. w gotowych bruzdach, podłoże różne od betonu, UTP 4x2x05</t>
  </si>
  <si>
    <t>(1.2+1.3+3.8+0.6+2.4+6.4)</t>
  </si>
  <si>
    <t>1.2+1.3+3.8+1.5+3.2+1.5*2+15</t>
  </si>
  <si>
    <t>1.2+1.3+3.8*2+1.2+1.5+2.8</t>
  </si>
  <si>
    <t>Przewody kabelkowe układane p.t. w gotowych bruzdach, podłoże różne od betonu, YTDY 6x05</t>
  </si>
  <si>
    <t>6*(3.8+1.2+0.4+2)+2.5+9.8*5+6.5+10.2*4+8.5*2+6.8+1.5+0.5*6</t>
  </si>
  <si>
    <t>17*6.5+9*18.7+8*6.5+12.8</t>
  </si>
  <si>
    <t>2*(3.8*2+6.5)</t>
  </si>
  <si>
    <t>Przygotowanie podłoża do zabudowania aparatów, kucie mechaniczne pod kołki rozporowe plastikowe w cegle - do 4 otworów</t>
  </si>
  <si>
    <t>Przygotowanie podłoża do zabudowania aparatów, kucie mechaniczne pod kołki rozporowe plastikowe w cegle - do 2 otworów</t>
  </si>
  <si>
    <t>Zainstalowanie czujek ruchu PIR</t>
  </si>
  <si>
    <t>6+2+17</t>
  </si>
  <si>
    <t>Sprawdzenie i uruchomienie linii dozorowych, o liczbie punktów 20</t>
  </si>
  <si>
    <t>Programowanie linii dozorowych</t>
  </si>
  <si>
    <t>25+3</t>
  </si>
  <si>
    <t>Montaż wyposażenia szafy, urządzenie aktywne</t>
  </si>
  <si>
    <t>Zakup Switch światłowodowy 8xSFP 2XRJ45</t>
  </si>
  <si>
    <t>AT 14 14011008</t>
  </si>
  <si>
    <t>Montaż wyposażenia szafy, kabel krosowy w urządzeniu aktywnym</t>
  </si>
  <si>
    <t>2*48</t>
  </si>
  <si>
    <t>Montaż modułów SFP</t>
  </si>
  <si>
    <t>Montaż wyposażenia szafy, kabel krosowy światłowodowy w urządzeniu aktywnym</t>
  </si>
  <si>
    <t>Montaż wyposażenia szaf dystrybucyjnych, montaż zasilacza awaryjnego</t>
  </si>
  <si>
    <t>Wykonanie pomiarów torów transmisyjnych zgodnie z wymaganiami</t>
  </si>
  <si>
    <t>pomiar</t>
  </si>
  <si>
    <t>48*2</t>
  </si>
  <si>
    <t>Montaz karty lini zewnetrznych</t>
  </si>
  <si>
    <t>Konfiguracja i uruchomienie centrali telefonicznej</t>
  </si>
  <si>
    <t>Montaż aparatów telefonicznych przenośnych</t>
  </si>
  <si>
    <t>Montaż aparatów telefonicznych biurkowych (programowane 12 przycisków)</t>
  </si>
  <si>
    <t>1422.460-129.456</t>
  </si>
  <si>
    <t>1589.948-116.888</t>
  </si>
  <si>
    <t>464.752-3.444</t>
  </si>
  <si>
    <t>Obmiar</t>
  </si>
  <si>
    <t>Cena jednost.</t>
  </si>
  <si>
    <t>Wartość</t>
  </si>
  <si>
    <t>Dach mansardowy</t>
  </si>
  <si>
    <t>Cena jedn.</t>
  </si>
  <si>
    <t>Sprzęt aktywny - wyposażenie szafy RACK</t>
  </si>
  <si>
    <t>Razem netto</t>
  </si>
  <si>
    <t>Podatek VAT (23%)</t>
  </si>
  <si>
    <t>Razem brutto</t>
  </si>
  <si>
    <t>Obmiar razem</t>
  </si>
  <si>
    <t>Obmiar poszcz.</t>
  </si>
  <si>
    <t>analiza ind.</t>
  </si>
  <si>
    <t>Demontaż elementów schodów drewnianych, stopnice i podstopnice</t>
  </si>
  <si>
    <t>ZKNR C 1/301/1+1/307/1+1/301/5(2)+1/307/6</t>
  </si>
  <si>
    <t>NNRNKB 202 2805/5(2)+2809/1(2)</t>
  </si>
  <si>
    <t>KNR 7-12 0102-01+KNR 7-12 0210-01</t>
  </si>
  <si>
    <t>Ścianki działowe GR gipsowo-kartonowe na rusztach metalowych, obustronnie 1-warstwowo, 100-01; PŁYTA G-K 12,5 MM WODOODPORNA</t>
  </si>
  <si>
    <t>Ścianki działowe GR gipsowo-kartonowe na rusztach metalowych, 1-stronnie 2-warstwowo, 100-02; PŁYTA G-K 12,5 MM OGNIOCHRONNA</t>
  </si>
  <si>
    <t>Okładziny stropów płytami gipsowo-kartonowymi na ruszcie metalowym z kształtowników CD i UD, ruszt podwójny podwieszony EI120; PODWÓJNA PŁYTA G-K OGIEŃ PLUS 15 MM</t>
  </si>
  <si>
    <t>Okładziny stropów płytami gipsowo-kartonowymi na ruszcie metalowym z kształtowników CD i UD, ruszt pojedynczy podwieszony EI60; PODWÓJNE PŁYTY G-K 12,5mm OGNIOCHRONNE</t>
  </si>
  <si>
    <t>Okładziny stropów płytami gipsowo-kartonowymi na ruszcie metalowym z kształtowników CD i UD, ruszt pojedynczy mocowany do podłoża EI60 BIEGI SCHODOWE; PODWÓJNE PŁYTY G-K 12,5 MM OGNIOCHRONNE</t>
  </si>
  <si>
    <t>Obudowa elementów konstrucji płytami gipsowo-kartonowymi na rusztach metalowych, słupy pojedyncze, 1-warstwowo, 50-01 (ZABUDOWA W SANITARIATACH); PŁYTY G-K WODOODPORNE 12,5 MM</t>
  </si>
  <si>
    <t>Posadzki 1- i 2-barwne z płytek z kamieni sztucznych na zaprawie klejowej + dopłata za pogrubienie warstwy klejowej o 2 mm; metoda regularna, płytki 30x30#cm wraz z gruntowaniem podłoża</t>
  </si>
  <si>
    <t>Szpachlówki cementowe szybkosprawne, powierzchnie poziome, pionowe, grubość 5 mm (przygotowanie podłoża pod wykładzinę PVC i dywanową); zaprawa wzmocniona włóknami na podłoża drewniane</t>
  </si>
  <si>
    <t xml:space="preserve">Zakup i montaz zabudowy z płyty HPL w sanitariatach; płyty HPL o odporności na zarysowanie 4, odporności na uderzenia 4 wg EN 438-2/14 </t>
  </si>
  <si>
    <t>KNR 4-01 0417-01+02 analogia</t>
  </si>
  <si>
    <t>Montaż elementów schodów drewnianych - nowe stopnice i podstopnice (wykonane na wzór demontowanych)</t>
  </si>
  <si>
    <t>Wymiana  wykładzin z tworzyw sztucznych na spocznikach</t>
  </si>
  <si>
    <t xml:space="preserve">Wymiana elementów schodów drewnianych - poręcze + naprawa/wymiana tralek </t>
  </si>
  <si>
    <t>Ścianki działowe GR gipsowo-kartonowe na rusztach metalowych, obustronnie 1-warstwowo, 100-01; PŁYTA G-K 12,50MM WODOODPORNA</t>
  </si>
  <si>
    <t xml:space="preserve">Ścianki działowe GR gipsowo-kartonowe na rusztach metalowych, 1-stronnie 2-warstwowo, 100-02; PŁYTA G-K OGNIOCHRONNA 12,5 MM </t>
  </si>
  <si>
    <t>Okładziny stropów płytami gipsowo-kartonowymi na ruszcie metalowym z kształtowników CD i UD, ruszt pojedynczy podwieszony EI60; 2 WARSTWY PŁYTY G-K 12,5mm OGNIOCHRONNEJ</t>
  </si>
  <si>
    <t>Okładziny stropów płytami gipsowo-kartonowymi na ruszcie metalowym z kształtowników CD i UD, ruszt pojedynczy mocowany do podłoża EI60 BIEGI SCHODOWE; 2 WARSTWY PŁYTY G-K 12,5 MM OGNIOCHRONNEJ</t>
  </si>
  <si>
    <t>Obudowa elementów konstrucji płytami gipsowo-kartonowymi na rusztach metalowych, słupy pojedyncze, 1-warstwowo, 50-01 (ZABUDOWA W SANITARIATACH); PŁYTA G-K WODOODPORNA</t>
  </si>
  <si>
    <t>Posadzki 1- i 2-barwne z płytek z kamieni sztucznych na pogrubionej warstwie zaprawy klejowej (+ 2 mm), metoda regularna, płytki 30x30#cm wraz z gruntowaniem podłoża</t>
  </si>
  <si>
    <t>Posadzki z wykładzin z tworzyw sztucznych, rulonowe, bez warstwy izolacyjnej, klej winylowy z wywinięciem na ściany 10 cm</t>
  </si>
  <si>
    <t>(19.15+32.94+7.51+9.64)*1,1</t>
  </si>
  <si>
    <t>Ścianki działowe GR gipsowo-kartonowe na rusztach metalowych, obustronnie 1-warstwowo, 100-01; PŁYTA G-K 12,5 MM OGNIOCHRONNA</t>
  </si>
  <si>
    <t>(3.2+37.46+21.32+18.42+20.25+17.25+14.88)*1,1</t>
  </si>
  <si>
    <t>Wykończenie stopni schodowych oraz podestu: STOPNIE SCHODOWE PREFABRYKOWANE TYPU TERAZZO, PODEST - PŁYTA TYPU TERAZZO GR 2 MM</t>
  </si>
  <si>
    <t>3*0,35*1,67 + 2,85*1,67</t>
  </si>
  <si>
    <t>Montaż rusztu kratowego na studni doświetlającej okno piwniczne; ruszt stalowy o oczkach 30/10/20 w ramie montażowej 600x1000 mm, na nacisk do 6 kN</t>
  </si>
  <si>
    <t>Wywóz gruzu spryzmowanego samochodami skrzyniowymi na odległość do 15 km (zmieszane odpady z budowy)</t>
  </si>
  <si>
    <t>WYKONANIE PODESTÓW (SCENA) SYSTEMOWYCH W POM 0/14 i 0/4; podest wykończony parkietem dębowym o gr. Min 12 mm lub panelami podłogowymi z desek trójwarstwowych gr. 14 mm, o odporności na ścieranie WR1. Wykończenie pionowe pełne (zależnie od rozwiązań producenta) z wykładziną dywanową mocowaną listwą kątową alu.</t>
  </si>
  <si>
    <t>4+2</t>
  </si>
  <si>
    <t>Dostawa i montaż luster do pomieszczeń sanitarnych (4 szt. klejone + 2 szt. zawieszane - do WC niepełnbosprawnych)</t>
  </si>
  <si>
    <t>Okładziny z dźwiękochłonne na ścianach na rusztach drewnianych (deski boazeryjne sosnowe 11,5x69 mm + folia +ruszt drewniany 60x60 mm + wełna mineralna gr. 50 mm)</t>
  </si>
  <si>
    <t>Dostawa i montaż zasłon akustycznych (składane, dług. 3,0 m, szer. po całkowitym zasłonięciu: 4,90+8,10+ 3,30+6,30 m - aby zasłonić całkowicie ściany z oknami, zasłony podzielone na krótsze odcinki o zbliżonej szerokości, z tkaniny półprzezroczystej w kolorze beżowym, montaż systemowy producenta - profile alu anodowane z wielotorowymi szynami, z możliwością demontażu zasłon bez demontażu profili szynowych)</t>
  </si>
  <si>
    <t>Montaż ochronnych listew ściennych na ścianach (korytarz na parterze i na piętrze); listwy o szer. 20 cm i grubości 1 cm, z drewna klejonego warstwowo, lakierowane na kolor dąb bielony, zakończone ćwierćwałkiem o promieniu 0,5 cm, mocowane do ściany na kołki, klej lub wg systemu producenta - mocowanie niewidoczne (!) w sposób trwały, odporny na wandalizm i uderzenia</t>
  </si>
  <si>
    <t>Dostawa i montaż wyposażenia sanitariatów dla niepełnosprawnych (poręcz ścianna prosta dług. 30 cm, poręcz ścienna łukowa dług. 70 cm)</t>
  </si>
  <si>
    <t>WLZ RG/R1 5x10mm2</t>
  </si>
  <si>
    <t>WLZ RG/R2 5x10mm2</t>
  </si>
  <si>
    <t>WLZ RG/R3 5x10mm2</t>
  </si>
  <si>
    <t>WLZ RG/R4 5x10 mm2</t>
  </si>
  <si>
    <t>Instalowanie w uprzednio zainstalowanych gniazdach i obudowach, wraz ze sprawdzeniem, ręcznych ostrzegaczy pożaru - przycisków ROP</t>
  </si>
  <si>
    <t>Montaż szafki wiszącej lub punktu pośredniego o masie do 12#kg (szafa dystrybucyjna)</t>
  </si>
  <si>
    <t>Montaż wyposażenia szafy - panel wentylacyjny 19"/1U</t>
  </si>
  <si>
    <t>Montaż wyposażenia szafy, listwa zasilająca 2U/5x220V z bolcem</t>
  </si>
  <si>
    <t>Montaż wyposażenia szafy, półka mocowana w 4 miejscach do ścian szafy 19"</t>
  </si>
  <si>
    <t>Montaż wyposażenia szafy, płyta czołowa z prowadnicami z wieszakiem i panelami porządkującymi z kompletem elementów mocujących</t>
  </si>
  <si>
    <t>Montaż gniazd RJ45 w gnieździe abonenckim lub panelu, gnioazdo RJ45 podówjne</t>
  </si>
  <si>
    <t>Układanie poziomego okablowania strukturalnego, kabel miedziany (przewód UTP 4X2X5,5LSOH kat. 5e)</t>
  </si>
  <si>
    <t>Przyłącze .wodociągowe z rur ciśnieniowych PE łączone metodą zgrzewania czołowego, rurociąg fi 50 mm</t>
  </si>
  <si>
    <t>Przyłącze wodociągowe z rur ciśnieniowych PE łączone metodą zgrzewania czołowego, rurociąg Fi#50#mm, materiały pozostałe określone na 1 przyłącze - tuleja kołnierzowa 53/50 mm</t>
  </si>
  <si>
    <t>Zawory przelotowe i zwrotne, zawór przelotowy prosty żeliwny, ocynkowany M83 fi 50 mm</t>
  </si>
  <si>
    <t>Rozebranie i odtworzenie nawierzchni w miejscu wykonania przyłącza</t>
  </si>
  <si>
    <t>8+2</t>
  </si>
  <si>
    <t>Szafka hydrantowa naścienna (kpl z wyposażeniem, z wężem półsztywnym dług. 30 m)</t>
  </si>
  <si>
    <t>Rurociągi z rur warstwowych PE-RT/Al./PE-RT , Fi 16 mm</t>
  </si>
  <si>
    <t>Rurociągi z rur warstwowych PE-RT/Al./PE-RT, Fi 20 mm</t>
  </si>
  <si>
    <t>Rurociągi z rur warstwowych PE-RT/Al./PE-RT, Fi 25 mm</t>
  </si>
  <si>
    <t>Rurociągi z rur warstwowych PE-RT/Al./PE-RT, Fi 32 mm</t>
  </si>
  <si>
    <t>Bateria umywalkowa lub zmywakowa, stojąca, Dn#15#mm, w tym 2 szt. baterii umywalkowych dla niepełnosprawnych</t>
  </si>
  <si>
    <t>1+8+2</t>
  </si>
  <si>
    <r>
      <t xml:space="preserve">Prace sanitarne - instalacja wentylacji 
</t>
    </r>
    <r>
      <rPr>
        <sz val="12"/>
        <color rgb="FF0070C0"/>
        <rFont val="Calibri"/>
        <family val="2"/>
        <charset val="238"/>
        <scheme val="minor"/>
      </rPr>
      <t>Wycenę przygotować w oparciu o zestawienie elementów instalacji wentylacji, stanowiącej element dokumentacji projektowej</t>
    </r>
  </si>
  <si>
    <t>Instalacja sygnalizacji włamania</t>
  </si>
  <si>
    <t>Zainstalowanie centralki sygnalizacji alarmowej (w jednej obudowie: płyta główna,  2 ekspandery wejść, 1 ethernetowy moduł komunikacyjny, 1 zasilacz, 1 akumulator 22Ah)</t>
  </si>
  <si>
    <t>Zainstalowanie manipulatorów szyfrowych LCD z czujnikiem zbliżeniowym</t>
  </si>
  <si>
    <t>Zainstalowanie Sygnalizatora zewnętrznego optyczno-akustycznego</t>
  </si>
  <si>
    <t>Montaż złącza RJ45 na skrętce 4-parowej  UTP</t>
  </si>
  <si>
    <t>Sprawdzenie i uruchomienie linii dozorowych o liczbie punktów 10</t>
  </si>
  <si>
    <t>ZAKUP Switch 48xRJ45 2xSFP</t>
  </si>
  <si>
    <r>
      <t xml:space="preserve">Montaż wyposażenia szafy, centrala telefoniczna rack z możliwością zabudowy w szafie 19" 2U
</t>
    </r>
    <r>
      <rPr>
        <b/>
        <sz val="12"/>
        <color theme="1"/>
        <rFont val="Calibri"/>
        <family val="2"/>
        <charset val="238"/>
        <scheme val="minor"/>
      </rPr>
      <t>Wyposażenia miejskie</t>
    </r>
    <r>
      <rPr>
        <sz val="12"/>
        <color theme="1"/>
        <rFont val="Calibri"/>
        <family val="2"/>
        <charset val="238"/>
        <scheme val="minor"/>
      </rPr>
      <t xml:space="preserve">
do 12 linii analogowych ( zainstalowana obsługa min 2 linii zewnętrznych )
do 30 portów VoIP (możliwości obsługi)
do 6 obsługiwanych kart SIM (zainstalowana karta z 1 modułem GSM)
</t>
    </r>
    <r>
      <rPr>
        <b/>
        <sz val="12"/>
        <color theme="1"/>
        <rFont val="Calibri"/>
        <family val="2"/>
        <charset val="238"/>
        <scheme val="minor"/>
      </rPr>
      <t>Wyposażenia wewnętrzne</t>
    </r>
    <r>
      <rPr>
        <sz val="12"/>
        <color theme="1"/>
        <rFont val="Calibri"/>
        <family val="2"/>
        <charset val="238"/>
        <scheme val="minor"/>
      </rPr>
      <t xml:space="preserve">
do 24 linii analogowych (zainstalowana obsługa min 12 linii wewnętrznych)
do 24 cyfrowych portów systemowych (możliwość obsługi)
do 128 portów VIP (możliwość obsługi)
rejestracja połączeń wychodzących
konfiguracja zdalna przez sieć LAN
</t>
    </r>
  </si>
  <si>
    <t>2.18</t>
  </si>
  <si>
    <t>2.19</t>
  </si>
  <si>
    <t>2.20</t>
  </si>
  <si>
    <t>2.21</t>
  </si>
  <si>
    <t>2.22</t>
  </si>
  <si>
    <t>2.23</t>
  </si>
  <si>
    <t>2.24</t>
  </si>
  <si>
    <t>2.25</t>
  </si>
  <si>
    <t>2.26</t>
  </si>
  <si>
    <t>2.27</t>
  </si>
  <si>
    <t>2.28</t>
  </si>
  <si>
    <t>4.29</t>
  </si>
  <si>
    <t>4.30</t>
  </si>
  <si>
    <t>4.31</t>
  </si>
  <si>
    <t>4.32</t>
  </si>
  <si>
    <t>5.9</t>
  </si>
  <si>
    <t>5.10</t>
  </si>
  <si>
    <t>5.11</t>
  </si>
  <si>
    <t>5.12</t>
  </si>
  <si>
    <t>5.13</t>
  </si>
  <si>
    <t>5.14</t>
  </si>
  <si>
    <t>5.15</t>
  </si>
  <si>
    <t>5.16</t>
  </si>
  <si>
    <t>5.17</t>
  </si>
  <si>
    <t>5.18</t>
  </si>
  <si>
    <t>5.19</t>
  </si>
  <si>
    <t>5.20</t>
  </si>
  <si>
    <t>5.21</t>
  </si>
  <si>
    <t>5.22</t>
  </si>
  <si>
    <t>5.23</t>
  </si>
  <si>
    <t>5.24</t>
  </si>
  <si>
    <t>5.25</t>
  </si>
  <si>
    <t>6.10</t>
  </si>
  <si>
    <t>6.11</t>
  </si>
  <si>
    <t>6.12</t>
  </si>
  <si>
    <t>6.13</t>
  </si>
  <si>
    <t>6.14</t>
  </si>
  <si>
    <t>6.15</t>
  </si>
  <si>
    <t>7.1</t>
  </si>
  <si>
    <t>7.2</t>
  </si>
  <si>
    <t>7.3</t>
  </si>
  <si>
    <t>7.4</t>
  </si>
  <si>
    <t>8.1</t>
  </si>
  <si>
    <t>8.2</t>
  </si>
  <si>
    <t>8.3</t>
  </si>
  <si>
    <t>8.4</t>
  </si>
  <si>
    <t>8.5</t>
  </si>
  <si>
    <t>8.6</t>
  </si>
  <si>
    <t>8.7</t>
  </si>
  <si>
    <t>8.8</t>
  </si>
  <si>
    <t>8.9</t>
  </si>
  <si>
    <t>8.10</t>
  </si>
  <si>
    <t>8.11</t>
  </si>
  <si>
    <t>8.12</t>
  </si>
  <si>
    <t>8.13</t>
  </si>
  <si>
    <t>8.14</t>
  </si>
  <si>
    <t>8.15</t>
  </si>
  <si>
    <t>8.16</t>
  </si>
  <si>
    <t>8.17</t>
  </si>
  <si>
    <t>8.18</t>
  </si>
  <si>
    <t>8.19</t>
  </si>
  <si>
    <t>9.1</t>
  </si>
  <si>
    <t>9.2</t>
  </si>
  <si>
    <t>10.1</t>
  </si>
  <si>
    <t>10.2</t>
  </si>
  <si>
    <t>10.3</t>
  </si>
  <si>
    <t>10.4</t>
  </si>
  <si>
    <t>10.5</t>
  </si>
  <si>
    <t>10.6</t>
  </si>
  <si>
    <t>10.7</t>
  </si>
  <si>
    <t>11.1</t>
  </si>
  <si>
    <t>11.2</t>
  </si>
  <si>
    <t>11.4</t>
  </si>
  <si>
    <t>11.3</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</si>
  <si>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</si>
  <si>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</si>
  <si>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</si>
  <si>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</si>
  <si>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</si>
  <si>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</si>
  <si>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</si>
  <si>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</si>
  <si>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</si>
  <si>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</si>
  <si>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</si>
  <si>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</si>
  <si>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</si>
  <si>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</si>
  <si>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</si>
  <si>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</si>
  <si>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</si>
  <si>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</si>
  <si>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</si>
  <si>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</si>
  <si>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</si>
  <si>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</si>
  <si>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12.1</t>
  </si>
  <si>
    <t>12.2</t>
  </si>
  <si>
    <t>12.3</t>
  </si>
  <si>
    <t>12.4</t>
  </si>
  <si>
    <t>12.6</t>
  </si>
  <si>
    <t>12.7</t>
  </si>
  <si>
    <t>12.8</t>
  </si>
  <si>
    <t>12.9</t>
  </si>
  <si>
    <t>12.10</t>
  </si>
  <si>
    <t>12.11</t>
  </si>
  <si>
    <t>12.12</t>
  </si>
  <si>
    <t>12.13</t>
  </si>
  <si>
    <t>13.1</t>
  </si>
  <si>
    <t>13.2</t>
  </si>
  <si>
    <t>13.3</t>
  </si>
  <si>
    <t>13.4</t>
  </si>
  <si>
    <t>13.6</t>
  </si>
  <si>
    <t>13.7</t>
  </si>
  <si>
    <t>13.8</t>
  </si>
  <si>
    <t>13.9</t>
  </si>
  <si>
    <t>13.10</t>
  </si>
  <si>
    <t>13.11</t>
  </si>
  <si>
    <t>13.12</t>
  </si>
  <si>
    <t>13.13</t>
  </si>
  <si>
    <t>13.14</t>
  </si>
  <si>
    <t>13.15</t>
  </si>
  <si>
    <t>13.16</t>
  </si>
  <si>
    <t>14.1</t>
  </si>
  <si>
    <t>14.2</t>
  </si>
  <si>
    <t>14.3</t>
  </si>
  <si>
    <t>14.4</t>
  </si>
  <si>
    <t>14.5</t>
  </si>
  <si>
    <t>14.6</t>
  </si>
  <si>
    <t>14.7</t>
  </si>
  <si>
    <t>14.8</t>
  </si>
  <si>
    <t>14.9</t>
  </si>
  <si>
    <t>14.10</t>
  </si>
  <si>
    <t>14.11</t>
  </si>
  <si>
    <t>14.12</t>
  </si>
  <si>
    <t>14.13</t>
  </si>
  <si>
    <t>14.14</t>
  </si>
  <si>
    <t>14.15</t>
  </si>
  <si>
    <t>14.16</t>
  </si>
  <si>
    <t>14.17</t>
  </si>
  <si>
    <t>14.18</t>
  </si>
  <si>
    <t>14.19</t>
  </si>
  <si>
    <t>14.20</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</si>
  <si>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</si>
  <si>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</si>
  <si>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</si>
  <si>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</si>
  <si>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</si>
  <si>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</si>
  <si>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</si>
  <si>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</si>
  <si>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</si>
  <si>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</si>
  <si>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</si>
  <si>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</si>
  <si>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</si>
  <si>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</si>
  <si>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</si>
  <si>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</si>
  <si>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</si>
  <si>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</si>
  <si>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</si>
  <si>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</si>
  <si>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</si>
  <si>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</si>
  <si>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</si>
  <si>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</si>
  <si>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</si>
  <si>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</si>
  <si>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</si>
  <si>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</si>
  <si>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</si>
  <si>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</si>
  <si>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</si>
  <si>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</si>
  <si>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</si>
  <si>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</si>
  <si>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</si>
  <si>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</si>
  <si>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</si>
  <si>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</si>
  <si>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</si>
  <si>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</si>
  <si>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</si>
  <si>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</si>
  <si>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</si>
  <si>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</si>
  <si>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</si>
  <si>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</si>
  <si>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</si>
  <si>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</si>
  <si>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</si>
  <si>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</si>
  <si>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</si>
  <si>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</si>
  <si>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</si>
  <si>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</si>
  <si>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</si>
  <si>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</si>
  <si>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</si>
  <si>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16.1</t>
  </si>
  <si>
    <t>16.3</t>
  </si>
  <si>
    <t>16.4</t>
  </si>
  <si>
    <t>16.6</t>
  </si>
  <si>
    <t>16.7</t>
  </si>
  <si>
    <t>16.8</t>
  </si>
  <si>
    <t>16.9</t>
  </si>
  <si>
    <t>16.10</t>
  </si>
  <si>
    <t>16.11</t>
  </si>
  <si>
    <t>16.12</t>
  </si>
  <si>
    <t>16.13</t>
  </si>
  <si>
    <t>16.14</t>
  </si>
  <si>
    <t>16.15</t>
  </si>
  <si>
    <t>16.16</t>
  </si>
  <si>
    <t>16.17</t>
  </si>
  <si>
    <t>16.18</t>
  </si>
  <si>
    <t>17.1</t>
  </si>
  <si>
    <t>17.2</t>
  </si>
  <si>
    <t>17.3</t>
  </si>
  <si>
    <t>17.4</t>
  </si>
  <si>
    <t>17.5</t>
  </si>
  <si>
    <t>17.6</t>
  </si>
  <si>
    <t>17.7</t>
  </si>
  <si>
    <t>17.8</t>
  </si>
  <si>
    <t>17.9</t>
  </si>
  <si>
    <t>17.10</t>
  </si>
  <si>
    <t>17.11</t>
  </si>
  <si>
    <t>17.12</t>
  </si>
  <si>
    <t>18.1</t>
  </si>
  <si>
    <t>18.2</t>
  </si>
  <si>
    <t>18.3</t>
  </si>
  <si>
    <t>18.4</t>
  </si>
  <si>
    <t>18.5</t>
  </si>
  <si>
    <t>18.6</t>
  </si>
  <si>
    <t>18.7</t>
  </si>
  <si>
    <t>18.8</t>
  </si>
  <si>
    <t>18.9</t>
  </si>
  <si>
    <t>18.10</t>
  </si>
  <si>
    <t>18.11</t>
  </si>
  <si>
    <t>18.12</t>
  </si>
  <si>
    <t>18.13</t>
  </si>
  <si>
    <t>18.14</t>
  </si>
  <si>
    <t>19.1</t>
  </si>
  <si>
    <t>KNR 4-01W 035304</t>
  </si>
  <si>
    <t>KNR 4-01W 035305</t>
  </si>
  <si>
    <t>KNR 4-01W 033103</t>
  </si>
  <si>
    <t>KNR 4-01W 034603</t>
  </si>
  <si>
    <t>KNR 4-01W 034602</t>
  </si>
  <si>
    <t>KNR 4-01W 034802</t>
  </si>
  <si>
    <t>KNNR Wacetob 3 0513040</t>
  </si>
  <si>
    <t>KNNR Wacetob 3 0704010+20</t>
  </si>
  <si>
    <t>KNR 4-01W 035104</t>
  </si>
  <si>
    <t>KNR 4-01W 044004</t>
  </si>
  <si>
    <t>KNR 4-01W 044007</t>
  </si>
  <si>
    <t>KNR 4-01W 044002</t>
  </si>
  <si>
    <t>KNR 4-01W 043902</t>
  </si>
  <si>
    <t>KNR 4-01W 043903</t>
  </si>
  <si>
    <t>KNR 4-01W 041606</t>
  </si>
  <si>
    <t>KNR 4-01W 051804</t>
  </si>
  <si>
    <t>KNR 4-01W 051805</t>
  </si>
  <si>
    <t>KNR 4-01W 080407</t>
  </si>
  <si>
    <t>KNR 4-01W 010601</t>
  </si>
  <si>
    <t>KNR 4-01W 081805</t>
  </si>
  <si>
    <t>KNR 4-01W 081205</t>
  </si>
  <si>
    <t>KNR 4-01 081915</t>
  </si>
  <si>
    <t>KNNR 6 0109010</t>
  </si>
  <si>
    <t>KNR 2-02W 020501</t>
  </si>
  <si>
    <t>KNR 2-02W 020702</t>
  </si>
  <si>
    <t>KNR 2-02W 020707</t>
  </si>
  <si>
    <t>KNR 2-02W 021702</t>
  </si>
  <si>
    <t>KNR 2-02W 021705</t>
  </si>
  <si>
    <t>DC 4 010906</t>
  </si>
  <si>
    <t>KSNR 2 070107</t>
  </si>
  <si>
    <t>KNR 2-02W 010903</t>
  </si>
  <si>
    <t>KNR 2-02W 025904</t>
  </si>
  <si>
    <t>KNR 2101/301/1</t>
  </si>
  <si>
    <t>KNR 4-01 031305</t>
  </si>
  <si>
    <t>KNR 4-01 031307</t>
  </si>
  <si>
    <t>KNR 7-12W 020501</t>
  </si>
  <si>
    <t>KNR 2-02W 040706</t>
  </si>
  <si>
    <t>KNR 2-02W 040606</t>
  </si>
  <si>
    <t>KNR 2-02W 040905</t>
  </si>
  <si>
    <t>KNR 2-13 100904</t>
  </si>
  <si>
    <t>KNR 4-01W 031403</t>
  </si>
  <si>
    <t>KNR 4-01W 031404</t>
  </si>
  <si>
    <t>KNR 4-01W 031406</t>
  </si>
  <si>
    <t>KNR 4-01 070303</t>
  </si>
  <si>
    <t>KNR 4-01 070401</t>
  </si>
  <si>
    <t>KNR 4-01 070403</t>
  </si>
  <si>
    <t>KNR 4-01W 080401</t>
  </si>
  <si>
    <t>KNR 4-01W 080402</t>
  </si>
  <si>
    <t>KNR 4-01W 080405</t>
  </si>
  <si>
    <t>ZKNR C 2 050105</t>
  </si>
  <si>
    <t>KNNR 2 1302030</t>
  </si>
  <si>
    <t>KNR 4-01W071101</t>
  </si>
  <si>
    <t>KSNR 2 080103</t>
  </si>
  <si>
    <t>KNR 4-01W 120209</t>
  </si>
  <si>
    <t>NNRNKB 202 11340202</t>
  </si>
  <si>
    <t>KSNR 2 080206</t>
  </si>
  <si>
    <t>KSNR 2 13010501</t>
  </si>
  <si>
    <t>KSNR 2 13010701</t>
  </si>
  <si>
    <t>KNR 2-02W200311</t>
  </si>
  <si>
    <t>KNR 2-02W 200303</t>
  </si>
  <si>
    <t>KNR 2-02W 200312</t>
  </si>
  <si>
    <t>KNR 2-02W 200503+04</t>
  </si>
  <si>
    <t>KNR 2-02W 200501+04</t>
  </si>
  <si>
    <t>KNR 2-02W 200502+04</t>
  </si>
  <si>
    <t>NNRNKB 202 11340201</t>
  </si>
  <si>
    <t>KNR 2-02W 200401</t>
  </si>
  <si>
    <t>KNR 2-02W 084006</t>
  </si>
  <si>
    <t>DC 20 010703</t>
  </si>
  <si>
    <t>KNR 2-02W 111103+09</t>
  </si>
  <si>
    <t>DC 20 011203</t>
  </si>
  <si>
    <t>KNR 2-02W 112302</t>
  </si>
  <si>
    <t>KNR 2-02W 112401</t>
  </si>
  <si>
    <t>KNR 2-02W 112407</t>
  </si>
  <si>
    <t>KSNR 2 100305</t>
  </si>
  <si>
    <t>KNR 4-01W 041505</t>
  </si>
  <si>
    <t>KSNR 2 120104</t>
  </si>
  <si>
    <t>TZKNBK 4 210133</t>
  </si>
  <si>
    <t>KNR 2-21 060701</t>
  </si>
  <si>
    <t>KNKRB 06 08040200</t>
  </si>
  <si>
    <t>KNR 4-01W 010202</t>
  </si>
  <si>
    <t>KNR 2-02W 020101</t>
  </si>
  <si>
    <t>KNR 2-02W 010106</t>
  </si>
  <si>
    <t>KNKRB 06 01040400</t>
  </si>
  <si>
    <t>KNR 2-02W 021901</t>
  </si>
  <si>
    <t>KNR 2-31 050104</t>
  </si>
  <si>
    <t>KNR 2-02 012905</t>
  </si>
  <si>
    <t>KSNR 2 090101</t>
  </si>
  <si>
    <t>KSNR 2 090202</t>
  </si>
  <si>
    <t>KNR 4-01W 010909+10</t>
  </si>
  <si>
    <t>KSNR 9 020105</t>
  </si>
  <si>
    <t>KSNR 9 020107</t>
  </si>
  <si>
    <t>KSNR 9 020106</t>
  </si>
  <si>
    <t>KSNR 9 020108</t>
  </si>
  <si>
    <t>KSNR 9 040205</t>
  </si>
  <si>
    <t>KSNR 9 040307</t>
  </si>
  <si>
    <t>KSNR 9 030103</t>
  </si>
  <si>
    <t>KSNR 9 030403</t>
  </si>
  <si>
    <t>KNNR 5 0301080</t>
  </si>
  <si>
    <t>KNNR 5 0302010</t>
  </si>
  <si>
    <t>KNNR 5 0308030</t>
  </si>
  <si>
    <t>KNNR Wacetob 5 0308010</t>
  </si>
  <si>
    <t>KNNR Wacetob 5 0204040</t>
  </si>
  <si>
    <t>KNR 4-03 100101</t>
  </si>
  <si>
    <t>KNR 4-03 101202</t>
  </si>
  <si>
    <t>KNR 4-03 101401</t>
  </si>
  <si>
    <t>KNNR 5 0205030</t>
  </si>
  <si>
    <t>KNR 5-06 160107</t>
  </si>
  <si>
    <t>KNR 5-06 160401</t>
  </si>
  <si>
    <t>KNR 5-06 160504</t>
  </si>
  <si>
    <t>KNR 5-06 160508</t>
  </si>
  <si>
    <t>KNR 5-06 161202</t>
  </si>
  <si>
    <t>KNR 5-06 161207</t>
  </si>
  <si>
    <t>KNR 5-06 161209</t>
  </si>
  <si>
    <t>KNNR Wacetob 5 0206010</t>
  </si>
  <si>
    <t>KNR 5-08W 040201</t>
  </si>
  <si>
    <t>KNR 5-08W 040107</t>
  </si>
  <si>
    <t>AT 14 010901</t>
  </si>
  <si>
    <t>AT 14 010401</t>
  </si>
  <si>
    <t>AT 14 010403</t>
  </si>
  <si>
    <t>AT 14 010405</t>
  </si>
  <si>
    <t>AT 14 011013</t>
  </si>
  <si>
    <t>AT 14 011003</t>
  </si>
  <si>
    <t>AT 14 011004</t>
  </si>
  <si>
    <t>AT 14 011005</t>
  </si>
  <si>
    <t>AT 14 011002</t>
  </si>
  <si>
    <t>AT 14 010803</t>
  </si>
  <si>
    <t>AT 14  010801</t>
  </si>
  <si>
    <t>AT 14 010701</t>
  </si>
  <si>
    <t>AT 14 010707</t>
  </si>
  <si>
    <t>AT 14 010201</t>
  </si>
  <si>
    <t>AT 14 010209</t>
  </si>
  <si>
    <t>AT 14 010301</t>
  </si>
  <si>
    <t>KNR 2-01W 031005</t>
  </si>
  <si>
    <t>KNR 2-01W 060906</t>
  </si>
  <si>
    <t>KNR 2-01W031205</t>
  </si>
  <si>
    <t>KNR 2-01W 022802</t>
  </si>
  <si>
    <t>KNR 2-01W 031402</t>
  </si>
  <si>
    <t>KNR 2-18W 080204</t>
  </si>
  <si>
    <t>KNR 2-18W 080801</t>
  </si>
  <si>
    <t>KNR 2-18W 021201</t>
  </si>
  <si>
    <t>KNR 2-15W 010606</t>
  </si>
  <si>
    <t>KNR 2-15W 014005</t>
  </si>
  <si>
    <t>KNR 2-15W 012205</t>
  </si>
  <si>
    <t>KNR 2-15W 013006</t>
  </si>
  <si>
    <t>KNR 2-18W 070401</t>
  </si>
  <si>
    <t>KNR 2-18W 070701</t>
  </si>
  <si>
    <t>KNR 2-18W070801</t>
  </si>
  <si>
    <t>KSNR 8 022203</t>
  </si>
  <si>
    <t>KSNR 8 022201</t>
  </si>
  <si>
    <t>KSNR 8 022205</t>
  </si>
  <si>
    <t>KSNR 8 022204</t>
  </si>
  <si>
    <t>KSNR 8 022401</t>
  </si>
  <si>
    <t>KSNR 8 022410</t>
  </si>
  <si>
    <t>KSNR 8 022501</t>
  </si>
  <si>
    <t>KSNR 8 022503</t>
  </si>
  <si>
    <t>KSNR 8 022504</t>
  </si>
  <si>
    <t>KSNR 8 022505</t>
  </si>
  <si>
    <t>KSNR 8 022506</t>
  </si>
  <si>
    <t>KSNR 8 010801</t>
  </si>
  <si>
    <t>KSNR 8 010802</t>
  </si>
  <si>
    <t>KSNR 8 012101</t>
  </si>
  <si>
    <t>KSNR 8 012102</t>
  </si>
  <si>
    <t>KSNR 8 012201</t>
  </si>
  <si>
    <t>KSNR 8 012204</t>
  </si>
  <si>
    <t>KSNR 8 012207</t>
  </si>
  <si>
    <t>KNR 2-15W 020304</t>
  </si>
  <si>
    <t>KNR 2-15W 020303</t>
  </si>
  <si>
    <t>KNR 2-15W 020301</t>
  </si>
  <si>
    <t>KNR 2-15W 020803</t>
  </si>
  <si>
    <t>KNR 2-15W 020801</t>
  </si>
  <si>
    <t>KNR 2-15W021101</t>
  </si>
  <si>
    <t>KNR 2-15W 021103</t>
  </si>
  <si>
    <t>KNR 2-15W 021801</t>
  </si>
  <si>
    <t>KNR 2-15W 021305</t>
  </si>
  <si>
    <t>KNR 2-15W022201</t>
  </si>
  <si>
    <t>KNR 2-15W 022905</t>
  </si>
  <si>
    <t>KNR 2-15W 021802</t>
  </si>
  <si>
    <t>KNR 2-15W 023002</t>
  </si>
  <si>
    <t>KNR 2-15W 023005</t>
  </si>
  <si>
    <t>KNR 2-15W 023402</t>
  </si>
  <si>
    <t>KNR GEBERIT 215 10401</t>
  </si>
  <si>
    <t>KNR GEBERIT 215 010502</t>
  </si>
  <si>
    <t>KNR GEBERIT 215 010101</t>
  </si>
  <si>
    <t>KNR 2-15W 010603</t>
  </si>
  <si>
    <t>KNR 2-15W 013803</t>
  </si>
  <si>
    <t>KNR 2-15W 014201</t>
  </si>
  <si>
    <t>KNR GEBERIT 215 060102</t>
  </si>
  <si>
    <t>KNR GEBERIT 215 06010302</t>
  </si>
  <si>
    <t>KNR GEBERIT 215 060104</t>
  </si>
  <si>
    <t>KNR GEBERIT 215 060204</t>
  </si>
  <si>
    <t>KNR 2-15W 013702</t>
  </si>
  <si>
    <t>KNR 2-15W013001</t>
  </si>
  <si>
    <t>KNR 0-35 012912</t>
  </si>
  <si>
    <t>KNR 0-35 012914</t>
  </si>
  <si>
    <t>KNR 0-35 012916</t>
  </si>
  <si>
    <t>KNR 0-35 012832</t>
  </si>
  <si>
    <t>KNR 2-15W 012604</t>
  </si>
  <si>
    <t>KNR 2-15W 012802</t>
  </si>
  <si>
    <t>KNR 2-17W 011301</t>
  </si>
  <si>
    <t>KNR 2-17W 011302</t>
  </si>
  <si>
    <t>KNR 2-17W 011303</t>
  </si>
  <si>
    <t>KNR 2-17W 014001</t>
  </si>
  <si>
    <t>KNR 2-17W 014002</t>
  </si>
  <si>
    <t>KNR 2-17W 010105</t>
  </si>
  <si>
    <t>KNR 2-17W 013103</t>
  </si>
  <si>
    <t>KNR 2-17W 014303</t>
  </si>
  <si>
    <t>KNR 2-17W 015502</t>
  </si>
  <si>
    <t>KNR 2-17W 015503</t>
  </si>
  <si>
    <t>KNR 2-17W 020509</t>
  </si>
  <si>
    <t>KNR 2-17W 020507</t>
  </si>
  <si>
    <t>KNR 2-15W 043203</t>
  </si>
  <si>
    <t>KNR 2-17W 020501</t>
  </si>
  <si>
    <t>KNR 2-17W 014701</t>
  </si>
  <si>
    <t>AT 17 010306</t>
  </si>
  <si>
    <t>KNR 5-08W 021001</t>
  </si>
  <si>
    <t>KNR 5-08 040108</t>
  </si>
  <si>
    <t>KNR 5-06 160102</t>
  </si>
  <si>
    <t>KNR 5-06 160202</t>
  </si>
  <si>
    <t>KNR 5-08 040107</t>
  </si>
  <si>
    <t>AT 14 010501</t>
  </si>
  <si>
    <t>KNR 5-06 161401</t>
  </si>
  <si>
    <t>KNR 5-06 161402</t>
  </si>
  <si>
    <t>AT 14 011007</t>
  </si>
  <si>
    <t>AT 14 011008</t>
  </si>
  <si>
    <t>AT 14 010601</t>
  </si>
  <si>
    <t>AT 14  11008</t>
  </si>
  <si>
    <t>DC 8 010707</t>
  </si>
  <si>
    <t>AT 14 011101</t>
  </si>
  <si>
    <t xml:space="preserve">Ceny jednostkowe lub kwoty ryczałtowe Robót muszą obejmować: </t>
  </si>
  <si>
    <r>
      <t>-</t>
    </r>
    <r>
      <rPr>
        <sz val="7"/>
        <color rgb="FF000000"/>
        <rFont val="Times New Roman"/>
        <family val="1"/>
        <charset val="238"/>
      </rPr>
      <t xml:space="preserve">          </t>
    </r>
    <r>
      <rPr>
        <sz val="11"/>
        <color rgb="FF000000"/>
        <rFont val="Calibri"/>
        <family val="2"/>
        <charset val="238"/>
      </rPr>
      <t xml:space="preserve">robociznę bezpośrednią wraz z kosztami towarzyszącymi, </t>
    </r>
  </si>
  <si>
    <r>
      <t>-</t>
    </r>
    <r>
      <rPr>
        <sz val="7"/>
        <color rgb="FF000000"/>
        <rFont val="Times New Roman"/>
        <family val="1"/>
        <charset val="238"/>
      </rPr>
      <t xml:space="preserve">          </t>
    </r>
    <r>
      <rPr>
        <sz val="11"/>
        <color rgb="FF000000"/>
        <rFont val="Calibri"/>
        <family val="2"/>
        <charset val="238"/>
      </rPr>
      <t xml:space="preserve">wartość użytych materiałów wraz z kosztami zakupu, magazynowania, ewentualnych ubytków i transportu na teren budowy, </t>
    </r>
  </si>
  <si>
    <r>
      <t>-</t>
    </r>
    <r>
      <rPr>
        <sz val="7"/>
        <color rgb="FF000000"/>
        <rFont val="Times New Roman"/>
        <family val="1"/>
        <charset val="238"/>
      </rPr>
      <t xml:space="preserve">          </t>
    </r>
    <r>
      <rPr>
        <sz val="11"/>
        <color rgb="FF000000"/>
        <rFont val="Calibri"/>
        <family val="2"/>
        <charset val="238"/>
      </rPr>
      <t xml:space="preserve">wartość pracy sprzętu wraz z kosztami towarzyszącymi, </t>
    </r>
  </si>
  <si>
    <r>
      <t>-</t>
    </r>
    <r>
      <rPr>
        <sz val="7"/>
        <color rgb="FF000000"/>
        <rFont val="Times New Roman"/>
        <family val="1"/>
        <charset val="238"/>
      </rPr>
      <t xml:space="preserve">          </t>
    </r>
    <r>
      <rPr>
        <sz val="11"/>
        <color rgb="FF000000"/>
        <rFont val="Calibri"/>
        <family val="2"/>
        <charset val="238"/>
      </rPr>
      <t xml:space="preserve">koszty pośrednie, zysk kalkulacyjny i ryzyko, </t>
    </r>
  </si>
  <si>
    <r>
      <t>-</t>
    </r>
    <r>
      <rPr>
        <sz val="7"/>
        <color rgb="FF000000"/>
        <rFont val="Times New Roman"/>
        <family val="1"/>
        <charset val="238"/>
      </rP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</si>
  <si>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</si>
  <si>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</si>
  <si>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</si>
  <si>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</si>
  <si>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</si>
  <si>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</si>
  <si>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</si>
  <si>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</si>
  <si>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</si>
  <si>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t>Rodzaj robót</t>
  </si>
  <si>
    <t>Wartość netto</t>
  </si>
  <si>
    <t>Razem kosztorys ofertowy netto</t>
  </si>
  <si>
    <t>Podatek VAT</t>
  </si>
  <si>
    <t>Razem kosztorys ofertowy brutto</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</si>
  <si>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</si>
  <si>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</si>
  <si>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</si>
  <si>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</si>
  <si>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podpis uprawnionego przedstawiciela Wykonawcy</t>
  </si>
  <si>
    <t>Termomodernizacja budynku przy ul. 23 Stycznia 13</t>
  </si>
  <si>
    <t>Przebudowa budynku przy ul. 23 Stycznia 13</t>
  </si>
  <si>
    <t>Koszty uzupełniające</t>
  </si>
  <si>
    <t>Zajęcie pasa drogowego - chodnik- drogi wojewódzkiej (+ koszt opracowania i uzgodnienia tymczasowej organizacji ruchu)</t>
  </si>
  <si>
    <t xml:space="preserve">Koszt serwisowania urządzeń wentylacji i instalacji SAP </t>
  </si>
  <si>
    <t>19.2</t>
  </si>
  <si>
    <t>słownie: …………………………………………………………………………………………… zł</t>
  </si>
  <si>
    <t xml:space="preserve">Kosztorys ofertowy sporządzić dla wszystkich branż i wszystkich robót objętych dokumentacją projektową, wyceniając wszystkie  pozycje zawarte w arkuszach: pn.: "Przebudowa" i "Termomodernizacja".  
Podstawą płatności będzie cena jednostkowa (z narzutami) skalkulowana przez Wykonawcę za jednostkę obmiarową robót ustaloną dla danej pozycji Kosztorysu Ofertowego. 
Dla pozycji kosztorysowych wycenionych ryczałtowo podstawą płatności będzie wartość (kwota) podana przez Wykonawcę w danej pozycji Kosztorysu Ofertowego. 
Cena jednostkowa lub kwota ryczałtowa pozycji kosztorysowej winna uwzględniać wszystkie czynności, wymagania i badania składające się na jej wykonanie, określone dla tej roboty w Specyfikacjach Technicznych Wykonania i Odbioru Robót i w Dokumentacji Projektowej. </t>
  </si>
  <si>
    <t>Stawki kalkulacyjne przyjęte do wyceny:</t>
  </si>
  <si>
    <t>Uwagi:</t>
  </si>
  <si>
    <t>Do kosztorysu Ofertowego dołączam:</t>
  </si>
  <si>
    <t>19.3</t>
  </si>
  <si>
    <r>
      <t xml:space="preserve">Kompensacja utraconych siedlisk ptasich, zgodnie z decyzją RDOŚ w Bydgoszczy nr WOP.6401.1.133.2017.RS z dn. 11.08.2017 oraz ekspertyzą ornitologiczną
</t>
    </r>
    <r>
      <rPr>
        <b/>
        <sz val="12"/>
        <color theme="1"/>
        <rFont val="Calibri"/>
        <family val="2"/>
        <charset val="238"/>
        <scheme val="minor"/>
      </rPr>
      <t>Nadzór ornitologiczny zapewnia Zamawiający</t>
    </r>
  </si>
  <si>
    <t>Wyposażenie sali rytmiki w lustra oraz drążki baletowe:
1) lustra o łącznej dług. 13,0 m osadzone w ramie z drewna bukowego lub dębowego; montowane w modułach o wymiarach 1,0 x 2,0 m, z wąską fugą do 1 mm między modułami; podklejone folią aby zapobiec rozpyśnięciu w przypadku stłuczenia, grubość szkła 4 mm, polerowane brzegi. 
2) drążek baletowy o łącznej długości 14,0 m, wykonany w modułach o dług 2,0 m i średnicy 43 mm, wyszlifowany, z zaokrąglonymi końcówkami modułów lub połączeniami modułów w tulei, wykończony lakierem bezbarwnym, mocowany na systemowych wspornikach.</t>
  </si>
  <si>
    <t>2.29</t>
  </si>
  <si>
    <t xml:space="preserve">Wykonanie czap kominowych </t>
  </si>
  <si>
    <t>4 szt. 39x39 cm + 3 szt. 144x39 cm + 1 szt. 157x39 cm</t>
  </si>
  <si>
    <t>Wykonanie izolacji z powłoki wodoszczelnej, na powierzchni poziomej od góry, przeciw przesączaniu wody wraz z przygotowaniem podłoża, skuciem nierówności, oczyszczeniem i zwilżeniem powierzchni; pomieszczenia gospodarcze nr  -1/3, -1/8, -1/9, -1/10</t>
  </si>
  <si>
    <t>2,58*1,93+3,0*1,21+1,5*2,0+4,86*3,1+1,89*1,6+3,14*2,34</t>
  </si>
  <si>
    <t>Posadzki jednobarwne z płytek kamionkowych "Gres" na zaprawach klejowych, warstwa kleju grubości 5#mm, płytki 30x30 + cokoliki wys. 10 cm (nowe posadzki + naprawa posadzki w korytarzu (-1/2) po rozbiórkach pod szyb windowy)</t>
  </si>
  <si>
    <t>37,047+1,84*5,0</t>
  </si>
  <si>
    <t>15*(0,17+0,2)*2*1,4</t>
  </si>
  <si>
    <t>Malowanie farbami  ftalowymi stopni schodowych stalowych; dwukrotnie wraz z oczyszczeniem i przygotowaniem powierzchni</t>
  </si>
  <si>
    <t>Przyklejenie wykładziny homogenicznej PCV w kolorze garfitowym na stopnicach</t>
  </si>
  <si>
    <t>15*0,2*1,4</t>
  </si>
  <si>
    <t>D16 0.9*2*4</t>
  </si>
  <si>
    <t>W1 (naświetle wewnętrzne) 0,75*0,75</t>
  </si>
  <si>
    <t>Drzwi stalowe i przegrody (UWAGA STOLARKA O NIŻSZEJ WYSOKOŚCI)</t>
  </si>
  <si>
    <t>(0.9+2*2)*4*0.3</t>
  </si>
  <si>
    <t>0,75*4*0,3</t>
  </si>
  <si>
    <t>Ścianki działowe, z bloczków betonowych, grubość 12#cm; Sp3'</t>
  </si>
  <si>
    <t>2.30</t>
  </si>
  <si>
    <t>Uzupełnienie tynków wewnętrznych kategorii III, (ościeża) na podłożach ceramicznych, z gazo- i pianobetonów, tynk c-w., do 1#m2</t>
  </si>
  <si>
    <t>4,68*2,1+(1,28+0,6)*2,1</t>
  </si>
  <si>
    <t>(20,04+1,34*2+1,84+4,68+3,1*2+3,14*2+2,34*2+2,07+4,93+2,58+1,21+3,0)*2,1+3,0*4,55</t>
  </si>
  <si>
    <t>(20,04*2+1,34*2+4,5)*1.5</t>
  </si>
  <si>
    <t>37,047+140,049+19,089+2,948</t>
  </si>
  <si>
    <t>140,049+19,089+2,948</t>
  </si>
  <si>
    <t>199,133-70,89</t>
  </si>
  <si>
    <t>Opracowanie projektu likwidacji przyłącza gazu oraz instalacji wewnętrznej (gaz doprowadzony do pomieszczenia kuchennego na poddaszu - długość ok. 30 m) wraz z uzyskaniem pozwolenia na rozbiórkę oraz wykonaniem robót demontażowych, w tym demontażu obudowy skrzynki przyłacza gazu, z częścią przyłącza znajdującego się na elewacji</t>
  </si>
  <si>
    <t>Naprawa murów studni doświetlających okna piwniczne (uzupełnienie spoji, przemurowanie 2-3 warstw cegieł, wykonanie żelbetowego "wieńca" dla osadzenia rusztu kratowego itp..)</t>
  </si>
  <si>
    <t>Zlewozmywak żeliwny, z blachy lub tworzywa sztucznego</t>
  </si>
  <si>
    <t>1 szt.  - do montażu na szafce (pom. socjalne)</t>
  </si>
  <si>
    <t>1 szt. - zlew gospodarczy w piwnicy</t>
  </si>
  <si>
    <t xml:space="preserve"> Zamawiający nie odpowiada za prawidłowość formuł w pliku; Wykonawca jest zobowiązany do ich sprawdzenia.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</si>
</sst>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_-* #,##0.000\ _z_ł_-;\-* #,##0.000\ _z_ł_-;_-* &quot;-&quot;??\ _z_ł_-;_-@_-"/>
    <numFmt numFmtId="165" formatCode="_-* #,##0.000\ _z_ł_-;\-* #,##0.000\ _z_ł_-;_-* &quot;-&quot;???\ _z_ł_-;_-@_-"/>
  </numFmts>
  <fonts count="25">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2"/>
      <color theme="1"/>
      <name val="Calibri"/>
      <family val="2"/>
      <charset val="238"/>
      <scheme val="minor"/>
    </font>
    <font>
      <b/>
      <sz val="12"/>
      <color theme="1"/>
      <name val="Calibri"/>
      <family val="2"/>
      <charset val="238"/>
      <scheme val="minor"/>
    </font>
    <font>
      <b/>
      <sz val="11"/>
      <color theme="1"/>
      <name val="Czcionka tekstu podstawowego"/>
      <family val="2"/>
      <charset val="238"/>
    </font>
    <font>
      <b/>
      <sz val="12"/>
      <color rgb="FFFF0000"/>
      <name val="Calibri"/>
      <family val="2"/>
      <charset val="238"/>
      <scheme val="minor"/>
    </font>
    <font>
      <b/>
      <sz val="12"/>
      <name val="Calibri"/>
      <family val="2"/>
      <charset val="238"/>
      <scheme val="minor"/>
    </font>
    <font>
      <b/>
      <sz val="10"/>
      <name val="Calibri"/>
      <family val="2"/>
      <charset val="238"/>
      <scheme val="minor"/>
    </font>
    <font>
      <sz val="14"/>
      <color theme="1"/>
      <name val="Calibri"/>
      <family val="2"/>
      <charset val="238"/>
      <scheme val="minor"/>
    </font>
    <font>
      <sz val="12"/>
      <name val="Calibri"/>
      <family val="2"/>
      <charset val="238"/>
      <scheme val="minor"/>
    </font>
    <font>
      <sz val="12"/>
      <color rgb="FF0070C0"/>
      <name val="Calibri"/>
      <family val="2"/>
      <charset val="238"/>
      <scheme val="minor"/>
    </font>
    <font>
      <sz val="11"/>
      <color rgb="FF000000"/>
      <name val="Calibri"/>
      <family val="2"/>
      <charset val="238"/>
    </font>
    <font>
      <sz val="11"/>
      <color rgb="FF000000"/>
      <name val="Times New Roman"/>
      <family val="1"/>
      <charset val="238"/>
    </font>
    <font>
      <sz val="7"/>
      <color rgb="FF000000"/>
      <name val="Times New Roman"/>
      <family val="1"/>
      <charset val="238"/>
    </font>
    <font>
      <sz val="11"/>
      <color theme="1"/>
      <name val="Calibri"/>
      <family val="2"/>
      <charset val="238"/>
    </font>
    <font>
      <u/>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2"/>
      <color rgb="FFFF0000"/>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3" fillId="0" borderId="0" applyFont="0" applyFill="0" applyBorder="0" applyAlignment="0" applyProtection="0"/>
    <xf numFmtId="0" fontId="22" fillId="0" borderId="0" applyNumberFormat="0" applyFill="0" applyBorder="0" applyAlignment="0" applyProtection="0"/>
  </cellStyleXfs>
  <cellXfs count="115">
    <xf numFmtId="0" fontId="0" fillId="0" borderId="0" xfId="0"/>
    <xf numFmtId="164" fontId="5" fillId="0" borderId="0" xfId="1" applyNumberFormat="1"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vertical="center" wrapText="1"/>
    </xf>
    <xf numFmtId="164" fontId="7" fillId="0" borderId="0" xfId="1" applyNumberFormat="1" applyFont="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164" fontId="6" fillId="0" borderId="1" xfId="1" applyNumberFormat="1" applyFont="1" applyBorder="1" applyAlignment="1">
      <alignment horizontal="right" vertical="center"/>
    </xf>
    <xf numFmtId="164" fontId="8" fillId="0" borderId="1" xfId="1" applyNumberFormat="1" applyFont="1" applyBorder="1" applyAlignment="1">
      <alignment horizontal="right" vertical="center"/>
    </xf>
    <xf numFmtId="0" fontId="7" fillId="0" borderId="1" xfId="0" applyFont="1" applyBorder="1" applyAlignment="1">
      <alignment vertical="center" wrapText="1"/>
    </xf>
    <xf numFmtId="164" fontId="5" fillId="0" borderId="1" xfId="1" applyNumberFormat="1" applyFont="1" applyBorder="1" applyAlignment="1">
      <alignment horizontal="right" vertical="center"/>
    </xf>
    <xf numFmtId="164" fontId="7" fillId="0" borderId="1" xfId="1" applyNumberFormat="1" applyFont="1" applyBorder="1" applyAlignment="1">
      <alignment horizontal="right" vertical="center"/>
    </xf>
    <xf numFmtId="0" fontId="7" fillId="0" borderId="1" xfId="0" applyFont="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64" fontId="5" fillId="0" borderId="1" xfId="1" applyNumberFormat="1" applyFont="1" applyFill="1" applyBorder="1" applyAlignment="1">
      <alignment horizontal="right" vertical="center"/>
    </xf>
    <xf numFmtId="164" fontId="7" fillId="0" borderId="1" xfId="1" applyNumberFormat="1" applyFont="1" applyFill="1" applyBorder="1" applyAlignment="1">
      <alignment horizontal="right" vertical="center"/>
    </xf>
    <xf numFmtId="0" fontId="7" fillId="0" borderId="1" xfId="1" applyNumberFormat="1" applyFont="1" applyBorder="1" applyAlignment="1">
      <alignment horizontal="right" vertical="center"/>
    </xf>
    <xf numFmtId="0" fontId="4" fillId="0" borderId="1" xfId="0" applyFont="1" applyBorder="1" applyAlignment="1">
      <alignment horizontal="center" vertical="center" wrapText="1"/>
    </xf>
    <xf numFmtId="164" fontId="4" fillId="0" borderId="1" xfId="1" applyNumberFormat="1" applyFont="1" applyBorder="1" applyAlignment="1">
      <alignment horizontal="center" vertical="center" wrapText="1"/>
    </xf>
    <xf numFmtId="0" fontId="8" fillId="0" borderId="0" xfId="0" applyFont="1" applyAlignment="1">
      <alignment horizontal="center" vertical="center"/>
    </xf>
    <xf numFmtId="164" fontId="5" fillId="0" borderId="0" xfId="1" applyNumberFormat="1" applyFont="1" applyAlignment="1">
      <alignment vertical="center"/>
    </xf>
    <xf numFmtId="164" fontId="7" fillId="0" borderId="0" xfId="1" applyNumberFormat="1" applyFont="1" applyAlignment="1">
      <alignment vertical="center"/>
    </xf>
    <xf numFmtId="0" fontId="10" fillId="0" borderId="0" xfId="0" applyFont="1" applyAlignment="1">
      <alignment vertical="center"/>
    </xf>
    <xf numFmtId="0" fontId="7" fillId="0" borderId="1" xfId="0" applyFont="1" applyBorder="1" applyAlignment="1">
      <alignment horizontal="center" vertical="center" wrapText="1"/>
    </xf>
    <xf numFmtId="164" fontId="6" fillId="0" borderId="1" xfId="1" applyNumberFormat="1" applyFont="1" applyBorder="1" applyAlignment="1">
      <alignment vertical="center"/>
    </xf>
    <xf numFmtId="164" fontId="5" fillId="0" borderId="1" xfId="1" applyNumberFormat="1" applyFont="1" applyBorder="1" applyAlignment="1">
      <alignment vertical="center"/>
    </xf>
    <xf numFmtId="164" fontId="7" fillId="0" borderId="1" xfId="1" applyNumberFormat="1" applyFont="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64" fontId="0" fillId="0" borderId="1" xfId="1" applyNumberFormat="1" applyFont="1" applyBorder="1" applyAlignment="1">
      <alignment vertical="center"/>
    </xf>
    <xf numFmtId="164" fontId="0" fillId="0" borderId="1" xfId="0" applyNumberFormat="1" applyBorder="1" applyAlignment="1">
      <alignment vertical="center"/>
    </xf>
    <xf numFmtId="0" fontId="0" fillId="0" borderId="1" xfId="0" applyBorder="1" applyAlignment="1">
      <alignment vertical="center"/>
    </xf>
    <xf numFmtId="0" fontId="9" fillId="0" borderId="1" xfId="0" applyFont="1" applyBorder="1" applyAlignment="1">
      <alignment horizontal="center"/>
    </xf>
    <xf numFmtId="0" fontId="9" fillId="0" borderId="1" xfId="0" applyFont="1" applyBorder="1"/>
    <xf numFmtId="164" fontId="9" fillId="0" borderId="1" xfId="1" applyNumberFormat="1" applyFont="1" applyBorder="1" applyAlignment="1">
      <alignmen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0" xfId="0" applyFont="1" applyAlignment="1">
      <alignment horizontal="left" vertical="center" wrapText="1"/>
    </xf>
    <xf numFmtId="165" fontId="7" fillId="0" borderId="1" xfId="0" applyNumberFormat="1" applyFont="1" applyBorder="1" applyAlignment="1">
      <alignment vertical="center"/>
    </xf>
    <xf numFmtId="165" fontId="8" fillId="0" borderId="1" xfId="0" applyNumberFormat="1" applyFont="1" applyBorder="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164" fontId="6" fillId="2" borderId="1" xfId="1" applyNumberFormat="1" applyFont="1" applyFill="1" applyBorder="1" applyAlignment="1">
      <alignment vertical="center"/>
    </xf>
    <xf numFmtId="164" fontId="8" fillId="2" borderId="1" xfId="1" applyNumberFormat="1" applyFont="1" applyFill="1" applyBorder="1" applyAlignment="1">
      <alignment vertical="center"/>
    </xf>
    <xf numFmtId="0" fontId="8" fillId="2" borderId="1" xfId="0" applyFont="1" applyFill="1" applyBorder="1" applyAlignment="1">
      <alignment vertical="center"/>
    </xf>
    <xf numFmtId="165" fontId="8" fillId="2" borderId="1" xfId="0" applyNumberFormat="1" applyFont="1" applyFill="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164" fontId="13" fillId="0" borderId="1" xfId="1" applyNumberFormat="1"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left" vertical="center" wrapText="1"/>
    </xf>
    <xf numFmtId="43" fontId="7" fillId="0" borderId="1" xfId="1" applyFont="1" applyBorder="1" applyAlignment="1">
      <alignment vertical="center"/>
    </xf>
    <xf numFmtId="43" fontId="4" fillId="0" borderId="1" xfId="1" applyFont="1" applyBorder="1" applyAlignment="1">
      <alignment horizontal="center" vertical="center" wrapText="1"/>
    </xf>
    <xf numFmtId="43" fontId="8" fillId="0" borderId="1" xfId="1" applyFont="1" applyBorder="1" applyAlignment="1">
      <alignment vertical="center"/>
    </xf>
    <xf numFmtId="43" fontId="7" fillId="0" borderId="0" xfId="1" applyFont="1" applyAlignment="1">
      <alignment vertical="center"/>
    </xf>
    <xf numFmtId="0" fontId="9" fillId="0" borderId="1" xfId="0" applyFont="1" applyBorder="1" applyAlignment="1">
      <alignment vertical="center"/>
    </xf>
    <xf numFmtId="0" fontId="9" fillId="0" borderId="1" xfId="0" applyFont="1" applyBorder="1" applyAlignment="1">
      <alignment wrapText="1"/>
    </xf>
    <xf numFmtId="0" fontId="2" fillId="0" borderId="0" xfId="0" applyFont="1" applyAlignment="1">
      <alignment vertical="center"/>
    </xf>
    <xf numFmtId="0" fontId="16" fillId="0" borderId="0" xfId="0" applyFont="1" applyAlignment="1">
      <alignment vertical="center"/>
    </xf>
    <xf numFmtId="43" fontId="2" fillId="0" borderId="0" xfId="1" applyFont="1" applyAlignment="1">
      <alignment vertical="center"/>
    </xf>
    <xf numFmtId="0" fontId="19" fillId="0" borderId="0" xfId="0" applyFont="1" applyAlignment="1">
      <alignment vertical="center"/>
    </xf>
    <xf numFmtId="0" fontId="19" fillId="0" borderId="0" xfId="0" applyFont="1" applyAlignment="1">
      <alignment horizontal="right" vertical="center" indent="2"/>
    </xf>
    <xf numFmtId="0" fontId="2" fillId="0" borderId="1" xfId="0" applyFont="1" applyBorder="1" applyAlignment="1">
      <alignment horizontal="center" vertical="center"/>
    </xf>
    <xf numFmtId="0" fontId="2" fillId="0" borderId="1" xfId="0" applyFont="1" applyBorder="1" applyAlignment="1">
      <alignment vertical="center"/>
    </xf>
    <xf numFmtId="43" fontId="2" fillId="0" borderId="1" xfId="1" applyFont="1" applyBorder="1" applyAlignment="1">
      <alignment vertical="center"/>
    </xf>
    <xf numFmtId="0" fontId="2" fillId="0" borderId="1" xfId="0" applyFont="1" applyBorder="1" applyAlignment="1">
      <alignment horizontal="right" vertical="center"/>
    </xf>
    <xf numFmtId="0" fontId="19" fillId="0" borderId="0" xfId="0" applyFont="1" applyAlignment="1">
      <alignment horizontal="left" vertical="center" indent="5"/>
    </xf>
    <xf numFmtId="0" fontId="22" fillId="0" borderId="0" xfId="2" applyAlignment="1">
      <alignment horizontal="left" vertical="center" indent="4"/>
    </xf>
    <xf numFmtId="43" fontId="2" fillId="0" borderId="0" xfId="1" applyFont="1" applyAlignment="1">
      <alignment horizontal="center" vertical="center"/>
    </xf>
    <xf numFmtId="43" fontId="23" fillId="0" borderId="0" xfId="1" applyFont="1" applyAlignment="1">
      <alignment horizontal="center" vertical="center" wrapText="1"/>
    </xf>
    <xf numFmtId="0" fontId="22" fillId="0" borderId="0" xfId="2" applyAlignment="1">
      <alignment vertical="center"/>
    </xf>
    <xf numFmtId="0" fontId="8" fillId="2" borderId="1" xfId="0" applyFont="1" applyFill="1" applyBorder="1" applyAlignment="1">
      <alignment horizontal="center" vertical="center" wrapText="1"/>
    </xf>
    <xf numFmtId="164" fontId="6" fillId="2" borderId="1" xfId="1" applyNumberFormat="1" applyFont="1" applyFill="1" applyBorder="1" applyAlignment="1">
      <alignment horizontal="center" vertical="center"/>
    </xf>
    <xf numFmtId="164" fontId="8" fillId="2" borderId="1" xfId="1" applyNumberFormat="1" applyFont="1" applyFill="1" applyBorder="1" applyAlignment="1">
      <alignment horizontal="center" vertical="center"/>
    </xf>
    <xf numFmtId="165" fontId="7" fillId="2" borderId="1" xfId="0" applyNumberFormat="1" applyFont="1" applyFill="1" applyBorder="1" applyAlignment="1">
      <alignment vertical="center"/>
    </xf>
    <xf numFmtId="0" fontId="11" fillId="2" borderId="1" xfId="0" applyFont="1" applyFill="1" applyBorder="1" applyAlignment="1">
      <alignment horizontal="center" vertical="center"/>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164" fontId="12" fillId="2" borderId="1" xfId="1" applyNumberFormat="1" applyFont="1" applyFill="1" applyBorder="1" applyAlignment="1">
      <alignment vertical="center"/>
    </xf>
    <xf numFmtId="164" fontId="11" fillId="2" borderId="1" xfId="1" applyNumberFormat="1" applyFont="1" applyFill="1" applyBorder="1" applyAlignment="1">
      <alignment vertical="center"/>
    </xf>
    <xf numFmtId="0" fontId="11" fillId="2" borderId="1" xfId="0" applyFont="1" applyFill="1" applyBorder="1" applyAlignment="1">
      <alignment vertical="center"/>
    </xf>
    <xf numFmtId="0" fontId="2" fillId="2" borderId="1" xfId="0" applyFont="1" applyFill="1" applyBorder="1" applyAlignment="1">
      <alignment horizontal="center" vertical="center"/>
    </xf>
    <xf numFmtId="43" fontId="2" fillId="2" borderId="1" xfId="1"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right" vertical="center"/>
    </xf>
    <xf numFmtId="43" fontId="2" fillId="2" borderId="1" xfId="1" applyFont="1" applyFill="1" applyBorder="1" applyAlignment="1">
      <alignment vertical="center"/>
    </xf>
    <xf numFmtId="0" fontId="20" fillId="0" borderId="0" xfId="0" applyFont="1" applyAlignment="1">
      <alignment horizontal="left" vertical="center"/>
    </xf>
    <xf numFmtId="0" fontId="4" fillId="0" borderId="0" xfId="0" applyFont="1" applyAlignment="1">
      <alignment vertical="center"/>
    </xf>
    <xf numFmtId="0" fontId="1" fillId="0" borderId="1" xfId="0" applyFont="1" applyBorder="1" applyAlignment="1">
      <alignment horizontal="left" vertical="center" wrapText="1"/>
    </xf>
    <xf numFmtId="0" fontId="17"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8" fillId="0" borderId="1" xfId="0" applyFont="1" applyBorder="1" applyAlignment="1">
      <alignment horizontal="center" vertical="center"/>
    </xf>
    <xf numFmtId="0" fontId="24" fillId="0" borderId="5" xfId="0" applyFont="1" applyBorder="1" applyAlignment="1">
      <alignment horizontal="center" vertical="center"/>
    </xf>
    <xf numFmtId="0" fontId="24" fillId="0" borderId="5" xfId="0" applyFont="1" applyBorder="1" applyAlignment="1">
      <alignment horizontal="center" vertical="center" wrapText="1"/>
    </xf>
    <xf numFmtId="0" fontId="2" fillId="0" borderId="0" xfId="0" applyFont="1" applyBorder="1" applyAlignment="1">
      <alignment vertical="center"/>
    </xf>
    <xf numFmtId="0" fontId="7" fillId="0" borderId="0" xfId="0" applyFont="1" applyBorder="1" applyAlignment="1">
      <alignment vertical="center"/>
    </xf>
  </cellXfs>
  <cellStyles count="3">
    <cellStyle name="Dziesiętny" xfId="1" builtinId="3"/>
    <cellStyle name="Hiperłącze" xfId="2"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view="pageBreakPreview" topLeftCell="A25" zoomScaleNormal="100" zoomScaleSheetLayoutView="100" workbookViewId="0">
      <selection activeCell="J35" sqref="J35"/>
    </sheetView>
  </sheetViews>
  <sheetFormatPr defaultRowHeight="15"/>
  <cols>
    <col min="1" max="1" width="3.375" style="63" customWidth="1"/>
    <col min="2" max="2" width="7.375" style="63" customWidth="1"/>
    <col min="3" max="3" width="48.75" style="63" customWidth="1"/>
    <col min="4" max="4" width="16.375" style="65" customWidth="1"/>
    <col min="5" max="5" width="5.75" style="63" customWidth="1"/>
    <col min="6" max="16384" width="9" style="63"/>
  </cols>
  <sheetData>
    <row r="2" spans="2:5" ht="17.25" customHeight="1">
      <c r="C2" s="67"/>
    </row>
    <row r="3" spans="2:5" ht="31.5" customHeight="1">
      <c r="B3" s="87" t="s">
        <v>0</v>
      </c>
      <c r="C3" s="87" t="s">
        <v>1592</v>
      </c>
      <c r="D3" s="88" t="s">
        <v>1593</v>
      </c>
    </row>
    <row r="4" spans="2:5" ht="24.95" customHeight="1">
      <c r="B4" s="68">
        <v>1</v>
      </c>
      <c r="C4" s="69" t="s">
        <v>1602</v>
      </c>
      <c r="D4" s="70">
        <f>Termomodernizacja!H347</f>
        <v>0</v>
      </c>
    </row>
    <row r="5" spans="2:5" ht="24.95" customHeight="1">
      <c r="B5" s="68">
        <v>2</v>
      </c>
      <c r="C5" s="69" t="s">
        <v>1603</v>
      </c>
      <c r="D5" s="70">
        <f>Przebudowa!H790</f>
        <v>0</v>
      </c>
    </row>
    <row r="6" spans="2:5" ht="24.95" customHeight="1">
      <c r="B6" s="69"/>
      <c r="C6" s="71" t="s">
        <v>1594</v>
      </c>
      <c r="D6" s="70">
        <f>SUM(D4:D5)</f>
        <v>0</v>
      </c>
    </row>
    <row r="7" spans="2:5" ht="24.95" customHeight="1">
      <c r="B7" s="69"/>
      <c r="C7" s="71" t="s">
        <v>1595</v>
      </c>
      <c r="D7" s="70">
        <f>D6*23%</f>
        <v>0</v>
      </c>
    </row>
    <row r="8" spans="2:5" ht="24.95" customHeight="1">
      <c r="B8" s="89"/>
      <c r="C8" s="90" t="s">
        <v>1596</v>
      </c>
      <c r="D8" s="91">
        <f>D6+D7</f>
        <v>0</v>
      </c>
    </row>
    <row r="10" spans="2:5">
      <c r="B10" s="63" t="s">
        <v>1608</v>
      </c>
    </row>
    <row r="12" spans="2:5">
      <c r="B12" s="92" t="s">
        <v>1610</v>
      </c>
    </row>
    <row r="13" spans="2:5">
      <c r="B13" s="92"/>
    </row>
    <row r="14" spans="2:5">
      <c r="C14" s="67" t="s">
        <v>1584</v>
      </c>
      <c r="D14" s="65" t="s">
        <v>1585</v>
      </c>
      <c r="E14" s="63" t="s">
        <v>1586</v>
      </c>
    </row>
    <row r="15" spans="2:5">
      <c r="C15" s="67" t="s">
        <v>1587</v>
      </c>
      <c r="D15" s="65" t="s">
        <v>1588</v>
      </c>
      <c r="E15" s="63" t="s">
        <v>1589</v>
      </c>
    </row>
    <row r="16" spans="2:5">
      <c r="C16" s="67" t="s">
        <v>1590</v>
      </c>
      <c r="D16" s="65" t="s">
        <v>1588</v>
      </c>
      <c r="E16" s="63" t="s">
        <v>1589</v>
      </c>
    </row>
    <row r="17" spans="2:5">
      <c r="C17" s="67" t="s">
        <v>1591</v>
      </c>
      <c r="D17" s="65" t="s">
        <v>1585</v>
      </c>
      <c r="E17" s="63" t="s">
        <v>1589</v>
      </c>
    </row>
    <row r="19" spans="2:5">
      <c r="B19" s="63" t="s">
        <v>1612</v>
      </c>
    </row>
    <row r="21" spans="2:5">
      <c r="B21" s="72" t="s">
        <v>1597</v>
      </c>
      <c r="C21" s="73"/>
    </row>
    <row r="22" spans="2:5">
      <c r="B22" s="72" t="s">
        <v>1598</v>
      </c>
    </row>
    <row r="23" spans="2:5">
      <c r="B23" s="72" t="s">
        <v>1599</v>
      </c>
    </row>
    <row r="24" spans="2:5">
      <c r="B24" s="72"/>
    </row>
    <row r="25" spans="2:5">
      <c r="B25" s="72"/>
      <c r="D25" s="74" t="s">
        <v>1600</v>
      </c>
    </row>
    <row r="26" spans="2:5" ht="33.75" customHeight="1">
      <c r="B26" s="72"/>
      <c r="D26" s="75" t="s">
        <v>1601</v>
      </c>
    </row>
    <row r="27" spans="2:5">
      <c r="B27" s="72"/>
    </row>
    <row r="28" spans="2:5">
      <c r="B28" s="93" t="s">
        <v>1611</v>
      </c>
    </row>
    <row r="29" spans="2:5" ht="170.25" customHeight="1">
      <c r="B29" s="96" t="s">
        <v>1609</v>
      </c>
      <c r="C29" s="96"/>
      <c r="D29" s="96"/>
    </row>
    <row r="30" spans="2:5" ht="6" customHeight="1">
      <c r="C30" s="64"/>
    </row>
    <row r="31" spans="2:5">
      <c r="B31" s="64" t="s">
        <v>1577</v>
      </c>
    </row>
    <row r="32" spans="2:5">
      <c r="C32" s="95" t="s">
        <v>1578</v>
      </c>
      <c r="D32" s="95"/>
    </row>
    <row r="33" spans="1:9">
      <c r="C33" s="97" t="s">
        <v>1579</v>
      </c>
      <c r="D33" s="97"/>
    </row>
    <row r="34" spans="1:9">
      <c r="C34" s="95" t="s">
        <v>1580</v>
      </c>
      <c r="D34" s="95"/>
    </row>
    <row r="35" spans="1:9">
      <c r="C35" s="95" t="s">
        <v>1581</v>
      </c>
      <c r="D35" s="95"/>
    </row>
    <row r="36" spans="1:9">
      <c r="C36" s="95" t="s">
        <v>1582</v>
      </c>
      <c r="D36" s="95"/>
    </row>
    <row r="37" spans="1:9" ht="3.75" customHeight="1">
      <c r="C37" s="64"/>
    </row>
    <row r="38" spans="1:9">
      <c r="C38" s="66" t="s">
        <v>1583</v>
      </c>
      <c r="F38" s="113"/>
      <c r="G38" s="113"/>
      <c r="H38" s="113"/>
      <c r="I38" s="113"/>
    </row>
    <row r="39" spans="1:9" ht="30" customHeight="1">
      <c r="A39" s="112" t="s">
        <v>1646</v>
      </c>
      <c r="B39" s="112"/>
      <c r="C39" s="112"/>
      <c r="D39" s="112"/>
      <c r="E39" s="112"/>
      <c r="F39" s="114"/>
      <c r="G39" s="114"/>
      <c r="H39" s="114"/>
      <c r="I39" s="113"/>
    </row>
    <row r="40" spans="1:9">
      <c r="C40"/>
    </row>
    <row r="41" spans="1:9">
      <c r="C41"/>
    </row>
    <row r="42" spans="1:9">
      <c r="C42" s="76"/>
    </row>
  </sheetData>
  <mergeCells count="7">
    <mergeCell ref="A39:E39"/>
    <mergeCell ref="C36:D36"/>
    <mergeCell ref="B29:D29"/>
    <mergeCell ref="C32:D32"/>
    <mergeCell ref="C33:D33"/>
    <mergeCell ref="C34:D34"/>
    <mergeCell ref="C35:D35"/>
  </mergeCells>
  <printOptions horizontalCentered="1"/>
  <pageMargins left="0.70866141732283472" right="0.70866141732283472" top="0.74803149606299213" bottom="0.74803149606299213" header="0.31496062992125984" footer="0.31496062992125984"/>
  <pageSetup paperSize="9" scale="94" orientation="portrait" r:id="rId1"/>
  <headerFooter>
    <oddHeader>&amp;LNr sprawy: BZPiFZ.27.18.2017&amp;CKosztorys ofertowy - podsumowanie&amp;RZałącznik nr 8 do SIWZ</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0"/>
  <sheetViews>
    <sheetView view="pageBreakPreview" topLeftCell="A340" zoomScaleNormal="100" zoomScaleSheetLayoutView="100" workbookViewId="0">
      <selection activeCell="A350" sqref="A350:H350"/>
    </sheetView>
  </sheetViews>
  <sheetFormatPr defaultRowHeight="15.75"/>
  <cols>
    <col min="1" max="1" width="5.25" style="3" customWidth="1"/>
    <col min="2" max="2" width="17.875" style="5" customWidth="1"/>
    <col min="3" max="3" width="37.75" style="42" customWidth="1"/>
    <col min="4" max="4" width="9" style="2"/>
    <col min="5" max="5" width="12" style="25" bestFit="1" customWidth="1"/>
    <col min="6" max="6" width="12" style="26" bestFit="1" customWidth="1"/>
    <col min="7" max="7" width="10.625" style="3" customWidth="1"/>
    <col min="8" max="8" width="12.5" style="3" customWidth="1"/>
    <col min="9" max="16384" width="9" style="3"/>
  </cols>
  <sheetData>
    <row r="1" spans="1:8" ht="37.5">
      <c r="A1" s="52" t="s">
        <v>0</v>
      </c>
      <c r="B1" s="53" t="s">
        <v>1</v>
      </c>
      <c r="C1" s="53" t="s">
        <v>2</v>
      </c>
      <c r="D1" s="52" t="s">
        <v>3</v>
      </c>
      <c r="E1" s="54" t="s">
        <v>1033</v>
      </c>
      <c r="F1" s="54" t="s">
        <v>1032</v>
      </c>
      <c r="G1" s="53" t="s">
        <v>1027</v>
      </c>
      <c r="H1" s="52" t="s">
        <v>1025</v>
      </c>
    </row>
    <row r="2" spans="1:8" s="4" customFormat="1">
      <c r="A2" s="45">
        <v>1</v>
      </c>
      <c r="B2" s="46"/>
      <c r="C2" s="47" t="s">
        <v>984</v>
      </c>
      <c r="D2" s="45"/>
      <c r="E2" s="48"/>
      <c r="F2" s="49"/>
      <c r="G2" s="50"/>
      <c r="H2" s="51">
        <f>SUM(H3:H50)</f>
        <v>0</v>
      </c>
    </row>
    <row r="3" spans="1:8" ht="31.5">
      <c r="A3" s="8" t="s">
        <v>508</v>
      </c>
      <c r="B3" s="13" t="s">
        <v>509</v>
      </c>
      <c r="C3" s="16" t="s">
        <v>510</v>
      </c>
      <c r="D3" s="7" t="s">
        <v>10</v>
      </c>
      <c r="E3" s="30"/>
      <c r="F3" s="31">
        <f>SUM(E4:E5)</f>
        <v>367.61</v>
      </c>
      <c r="G3" s="8"/>
      <c r="H3" s="43">
        <f>F3*G3</f>
        <v>0</v>
      </c>
    </row>
    <row r="4" spans="1:8">
      <c r="A4" s="8"/>
      <c r="B4" s="13" t="s">
        <v>511</v>
      </c>
      <c r="C4" s="16" t="s">
        <v>512</v>
      </c>
      <c r="D4" s="7"/>
      <c r="E4" s="30">
        <v>52.3</v>
      </c>
      <c r="F4" s="31"/>
      <c r="G4" s="8"/>
      <c r="H4" s="43"/>
    </row>
    <row r="5" spans="1:8">
      <c r="A5" s="8"/>
      <c r="B5" s="13" t="s">
        <v>1026</v>
      </c>
      <c r="C5" s="16" t="s">
        <v>513</v>
      </c>
      <c r="D5" s="7"/>
      <c r="E5" s="30">
        <v>315.31</v>
      </c>
      <c r="F5" s="31"/>
      <c r="G5" s="8"/>
      <c r="H5" s="43"/>
    </row>
    <row r="6" spans="1:8" ht="31.5">
      <c r="A6" s="8" t="s">
        <v>515</v>
      </c>
      <c r="B6" s="13" t="s">
        <v>516</v>
      </c>
      <c r="C6" s="16" t="s">
        <v>517</v>
      </c>
      <c r="D6" s="7" t="s">
        <v>37</v>
      </c>
      <c r="E6" s="30"/>
      <c r="F6" s="31">
        <f>E7</f>
        <v>80.37</v>
      </c>
      <c r="G6" s="8"/>
      <c r="H6" s="43">
        <f t="shared" ref="H6:H67" si="0">F6*G6</f>
        <v>0</v>
      </c>
    </row>
    <row r="7" spans="1:8" ht="31.5">
      <c r="A7" s="8"/>
      <c r="B7" s="13"/>
      <c r="C7" s="16" t="s">
        <v>518</v>
      </c>
      <c r="D7" s="7"/>
      <c r="E7" s="30">
        <v>80.37</v>
      </c>
      <c r="F7" s="31"/>
      <c r="G7" s="8"/>
      <c r="H7" s="43"/>
    </row>
    <row r="8" spans="1:8" ht="31.5">
      <c r="A8" s="8" t="s">
        <v>520</v>
      </c>
      <c r="B8" s="13" t="s">
        <v>521</v>
      </c>
      <c r="C8" s="16" t="s">
        <v>522</v>
      </c>
      <c r="D8" s="7" t="s">
        <v>37</v>
      </c>
      <c r="E8" s="30"/>
      <c r="F8" s="31">
        <f>E9</f>
        <v>79.099999999999994</v>
      </c>
      <c r="G8" s="8"/>
      <c r="H8" s="43">
        <f t="shared" si="0"/>
        <v>0</v>
      </c>
    </row>
    <row r="9" spans="1:8">
      <c r="A9" s="8"/>
      <c r="B9" s="13"/>
      <c r="C9" s="16" t="s">
        <v>523</v>
      </c>
      <c r="D9" s="7"/>
      <c r="E9" s="30">
        <v>79.099999999999994</v>
      </c>
      <c r="F9" s="31"/>
      <c r="G9" s="8"/>
      <c r="H9" s="43"/>
    </row>
    <row r="10" spans="1:8" ht="47.25">
      <c r="A10" s="8" t="s">
        <v>525</v>
      </c>
      <c r="B10" s="13" t="s">
        <v>526</v>
      </c>
      <c r="C10" s="16" t="s">
        <v>527</v>
      </c>
      <c r="D10" s="7" t="s">
        <v>10</v>
      </c>
      <c r="E10" s="30"/>
      <c r="F10" s="31">
        <f>E11</f>
        <v>36.237000000000002</v>
      </c>
      <c r="G10" s="8"/>
      <c r="H10" s="43">
        <f t="shared" si="0"/>
        <v>0</v>
      </c>
    </row>
    <row r="11" spans="1:8">
      <c r="A11" s="8"/>
      <c r="B11" s="13"/>
      <c r="C11" s="16" t="s">
        <v>528</v>
      </c>
      <c r="D11" s="7"/>
      <c r="E11" s="30">
        <v>36.237000000000002</v>
      </c>
      <c r="F11" s="31"/>
      <c r="G11" s="8"/>
      <c r="H11" s="43"/>
    </row>
    <row r="12" spans="1:8" ht="31.5">
      <c r="A12" s="8" t="s">
        <v>530</v>
      </c>
      <c r="B12" s="13" t="s">
        <v>1034</v>
      </c>
      <c r="C12" s="16" t="s">
        <v>531</v>
      </c>
      <c r="D12" s="7" t="s">
        <v>239</v>
      </c>
      <c r="E12" s="30"/>
      <c r="F12" s="31">
        <f>E13</f>
        <v>1</v>
      </c>
      <c r="G12" s="8"/>
      <c r="H12" s="43">
        <f t="shared" si="0"/>
        <v>0</v>
      </c>
    </row>
    <row r="13" spans="1:8">
      <c r="A13" s="8"/>
      <c r="B13" s="13"/>
      <c r="C13" s="16">
        <v>1</v>
      </c>
      <c r="D13" s="7"/>
      <c r="E13" s="30">
        <v>1</v>
      </c>
      <c r="F13" s="31"/>
      <c r="G13" s="8"/>
      <c r="H13" s="43"/>
    </row>
    <row r="14" spans="1:8" ht="47.25">
      <c r="A14" s="8" t="s">
        <v>532</v>
      </c>
      <c r="B14" s="13" t="s">
        <v>533</v>
      </c>
      <c r="C14" s="16" t="s">
        <v>534</v>
      </c>
      <c r="D14" s="7" t="s">
        <v>10</v>
      </c>
      <c r="E14" s="30"/>
      <c r="F14" s="31">
        <f>E15</f>
        <v>367.61</v>
      </c>
      <c r="G14" s="8"/>
      <c r="H14" s="43">
        <f t="shared" si="0"/>
        <v>0</v>
      </c>
    </row>
    <row r="15" spans="1:8">
      <c r="A15" s="8"/>
      <c r="B15" s="13"/>
      <c r="C15" s="16" t="s">
        <v>514</v>
      </c>
      <c r="D15" s="7"/>
      <c r="E15" s="30">
        <v>367.61</v>
      </c>
      <c r="F15" s="31"/>
      <c r="G15" s="8"/>
      <c r="H15" s="43"/>
    </row>
    <row r="16" spans="1:8" ht="31.5">
      <c r="A16" s="8" t="s">
        <v>535</v>
      </c>
      <c r="B16" s="13" t="s">
        <v>536</v>
      </c>
      <c r="C16" s="16" t="s">
        <v>537</v>
      </c>
      <c r="D16" s="7" t="s">
        <v>10</v>
      </c>
      <c r="E16" s="30"/>
      <c r="F16" s="31">
        <f>E17</f>
        <v>36.237000000000002</v>
      </c>
      <c r="G16" s="8"/>
      <c r="H16" s="43">
        <f t="shared" si="0"/>
        <v>0</v>
      </c>
    </row>
    <row r="17" spans="1:8">
      <c r="A17" s="8"/>
      <c r="B17" s="13"/>
      <c r="C17" s="16" t="s">
        <v>529</v>
      </c>
      <c r="D17" s="7"/>
      <c r="E17" s="30">
        <v>36.237000000000002</v>
      </c>
      <c r="F17" s="31"/>
      <c r="G17" s="8"/>
      <c r="H17" s="43"/>
    </row>
    <row r="18" spans="1:8" ht="31.5">
      <c r="A18" s="8" t="s">
        <v>538</v>
      </c>
      <c r="B18" s="13" t="s">
        <v>539</v>
      </c>
      <c r="C18" s="16" t="s">
        <v>540</v>
      </c>
      <c r="D18" s="7" t="s">
        <v>10</v>
      </c>
      <c r="E18" s="30"/>
      <c r="F18" s="31">
        <f>E19</f>
        <v>367.61</v>
      </c>
      <c r="G18" s="8"/>
      <c r="H18" s="43">
        <f t="shared" si="0"/>
        <v>0</v>
      </c>
    </row>
    <row r="19" spans="1:8">
      <c r="A19" s="8"/>
      <c r="B19" s="13"/>
      <c r="C19" s="16" t="s">
        <v>514</v>
      </c>
      <c r="D19" s="7"/>
      <c r="E19" s="30">
        <v>367.61</v>
      </c>
      <c r="F19" s="31"/>
      <c r="G19" s="8"/>
      <c r="H19" s="43"/>
    </row>
    <row r="20" spans="1:8">
      <c r="A20" s="8" t="s">
        <v>541</v>
      </c>
      <c r="B20" s="13" t="s">
        <v>1034</v>
      </c>
      <c r="C20" s="16" t="s">
        <v>542</v>
      </c>
      <c r="D20" s="7" t="s">
        <v>10</v>
      </c>
      <c r="E20" s="30"/>
      <c r="F20" s="31">
        <f>E21</f>
        <v>52.3</v>
      </c>
      <c r="G20" s="8"/>
      <c r="H20" s="43">
        <f t="shared" si="0"/>
        <v>0</v>
      </c>
    </row>
    <row r="21" spans="1:8">
      <c r="A21" s="8"/>
      <c r="B21" s="13" t="s">
        <v>511</v>
      </c>
      <c r="C21" s="16" t="s">
        <v>512</v>
      </c>
      <c r="D21" s="7"/>
      <c r="E21" s="30">
        <v>52.3</v>
      </c>
      <c r="F21" s="31"/>
      <c r="G21" s="8"/>
      <c r="H21" s="43"/>
    </row>
    <row r="22" spans="1:8" ht="31.5">
      <c r="A22" s="8" t="s">
        <v>543</v>
      </c>
      <c r="B22" s="13" t="s">
        <v>544</v>
      </c>
      <c r="C22" s="16" t="s">
        <v>545</v>
      </c>
      <c r="D22" s="7" t="s">
        <v>6</v>
      </c>
      <c r="E22" s="30"/>
      <c r="F22" s="31">
        <f>E23</f>
        <v>1</v>
      </c>
      <c r="G22" s="8"/>
      <c r="H22" s="43">
        <f t="shared" si="0"/>
        <v>0</v>
      </c>
    </row>
    <row r="23" spans="1:8">
      <c r="A23" s="8"/>
      <c r="B23" s="13"/>
      <c r="C23" s="16">
        <v>1</v>
      </c>
      <c r="D23" s="7"/>
      <c r="E23" s="30">
        <v>1</v>
      </c>
      <c r="F23" s="31"/>
      <c r="G23" s="8"/>
      <c r="H23" s="43"/>
    </row>
    <row r="24" spans="1:8" ht="31.5">
      <c r="A24" s="8" t="s">
        <v>546</v>
      </c>
      <c r="B24" s="13" t="s">
        <v>547</v>
      </c>
      <c r="C24" s="16" t="s">
        <v>548</v>
      </c>
      <c r="D24" s="7" t="s">
        <v>10</v>
      </c>
      <c r="E24" s="30"/>
      <c r="F24" s="31">
        <f>E25</f>
        <v>0.49399999999999999</v>
      </c>
      <c r="G24" s="8"/>
      <c r="H24" s="43">
        <f t="shared" si="0"/>
        <v>0</v>
      </c>
    </row>
    <row r="25" spans="1:8">
      <c r="A25" s="8"/>
      <c r="B25" s="13"/>
      <c r="C25" s="16" t="s">
        <v>549</v>
      </c>
      <c r="D25" s="7"/>
      <c r="E25" s="30">
        <v>0.49399999999999999</v>
      </c>
      <c r="F25" s="31"/>
      <c r="G25" s="8"/>
      <c r="H25" s="43"/>
    </row>
    <row r="26" spans="1:8" ht="31.5">
      <c r="A26" s="8" t="s">
        <v>550</v>
      </c>
      <c r="B26" s="13" t="s">
        <v>551</v>
      </c>
      <c r="C26" s="16" t="s">
        <v>552</v>
      </c>
      <c r="D26" s="7" t="s">
        <v>37</v>
      </c>
      <c r="E26" s="30"/>
      <c r="F26" s="31">
        <f>E27</f>
        <v>80.37</v>
      </c>
      <c r="G26" s="8"/>
      <c r="H26" s="43">
        <f t="shared" si="0"/>
        <v>0</v>
      </c>
    </row>
    <row r="27" spans="1:8">
      <c r="A27" s="8"/>
      <c r="B27" s="13"/>
      <c r="C27" s="16" t="s">
        <v>519</v>
      </c>
      <c r="D27" s="7"/>
      <c r="E27" s="30">
        <v>80.37</v>
      </c>
      <c r="F27" s="31"/>
      <c r="G27" s="8"/>
      <c r="H27" s="43"/>
    </row>
    <row r="28" spans="1:8" ht="31.5">
      <c r="A28" s="8" t="s">
        <v>553</v>
      </c>
      <c r="B28" s="13" t="s">
        <v>554</v>
      </c>
      <c r="C28" s="16" t="s">
        <v>555</v>
      </c>
      <c r="D28" s="7" t="s">
        <v>37</v>
      </c>
      <c r="E28" s="30"/>
      <c r="F28" s="31">
        <f>E29</f>
        <v>79.099999999999994</v>
      </c>
      <c r="G28" s="8"/>
      <c r="H28" s="43">
        <f t="shared" si="0"/>
        <v>0</v>
      </c>
    </row>
    <row r="29" spans="1:8">
      <c r="A29" s="8"/>
      <c r="B29" s="13"/>
      <c r="C29" s="16" t="s">
        <v>524</v>
      </c>
      <c r="D29" s="7"/>
      <c r="E29" s="30">
        <v>79.099999999999994</v>
      </c>
      <c r="F29" s="31"/>
      <c r="G29" s="8"/>
      <c r="H29" s="43"/>
    </row>
    <row r="30" spans="1:8" ht="31.5">
      <c r="A30" s="8" t="s">
        <v>556</v>
      </c>
      <c r="B30" s="13" t="s">
        <v>557</v>
      </c>
      <c r="C30" s="16" t="s">
        <v>558</v>
      </c>
      <c r="D30" s="7" t="s">
        <v>10</v>
      </c>
      <c r="E30" s="30"/>
      <c r="F30" s="31">
        <f>E31</f>
        <v>145.87299999999999</v>
      </c>
      <c r="G30" s="8"/>
      <c r="H30" s="43">
        <f t="shared" si="0"/>
        <v>0</v>
      </c>
    </row>
    <row r="31" spans="1:8" ht="31.5">
      <c r="A31" s="8"/>
      <c r="B31" s="13"/>
      <c r="C31" s="16" t="s">
        <v>559</v>
      </c>
      <c r="D31" s="7"/>
      <c r="E31" s="30">
        <v>145.87299999999999</v>
      </c>
      <c r="F31" s="31"/>
      <c r="G31" s="8"/>
      <c r="H31" s="43"/>
    </row>
    <row r="32" spans="1:8" ht="31.5">
      <c r="A32" s="8" t="s">
        <v>561</v>
      </c>
      <c r="B32" s="13" t="s">
        <v>1034</v>
      </c>
      <c r="C32" s="16" t="s">
        <v>562</v>
      </c>
      <c r="D32" s="7" t="s">
        <v>10</v>
      </c>
      <c r="E32" s="30"/>
      <c r="F32" s="31">
        <f>E33</f>
        <v>145.87299999999999</v>
      </c>
      <c r="G32" s="8"/>
      <c r="H32" s="43">
        <f t="shared" si="0"/>
        <v>0</v>
      </c>
    </row>
    <row r="33" spans="1:8">
      <c r="A33" s="8"/>
      <c r="B33" s="13"/>
      <c r="C33" s="16" t="s">
        <v>560</v>
      </c>
      <c r="D33" s="7"/>
      <c r="E33" s="30">
        <v>145.87299999999999</v>
      </c>
      <c r="F33" s="31"/>
      <c r="G33" s="8"/>
      <c r="H33" s="43"/>
    </row>
    <row r="34" spans="1:8" ht="47.25">
      <c r="A34" s="8" t="s">
        <v>563</v>
      </c>
      <c r="B34" s="13" t="s">
        <v>564</v>
      </c>
      <c r="C34" s="16" t="s">
        <v>33</v>
      </c>
      <c r="D34" s="7" t="s">
        <v>10</v>
      </c>
      <c r="E34" s="30"/>
      <c r="F34" s="31">
        <f>E35</f>
        <v>145.87299999999999</v>
      </c>
      <c r="G34" s="8"/>
      <c r="H34" s="43">
        <f t="shared" si="0"/>
        <v>0</v>
      </c>
    </row>
    <row r="35" spans="1:8">
      <c r="A35" s="8"/>
      <c r="B35" s="13"/>
      <c r="C35" s="16" t="s">
        <v>560</v>
      </c>
      <c r="D35" s="7"/>
      <c r="E35" s="30">
        <v>145.87299999999999</v>
      </c>
      <c r="F35" s="31"/>
      <c r="G35" s="8"/>
      <c r="H35" s="43"/>
    </row>
    <row r="36" spans="1:8" ht="63">
      <c r="A36" s="8" t="s">
        <v>565</v>
      </c>
      <c r="B36" s="13" t="s">
        <v>566</v>
      </c>
      <c r="C36" s="16" t="s">
        <v>567</v>
      </c>
      <c r="D36" s="7" t="s">
        <v>10</v>
      </c>
      <c r="E36" s="30"/>
      <c r="F36" s="31">
        <f>SUM(E37:E38)</f>
        <v>524.49099999999999</v>
      </c>
      <c r="G36" s="8"/>
      <c r="H36" s="43">
        <f t="shared" si="0"/>
        <v>0</v>
      </c>
    </row>
    <row r="37" spans="1:8">
      <c r="A37" s="8"/>
      <c r="B37" s="13" t="s">
        <v>568</v>
      </c>
      <c r="C37" s="16" t="s">
        <v>514</v>
      </c>
      <c r="D37" s="7"/>
      <c r="E37" s="30">
        <v>367.61</v>
      </c>
      <c r="F37" s="31"/>
      <c r="G37" s="8"/>
      <c r="H37" s="43"/>
    </row>
    <row r="38" spans="1:8">
      <c r="A38" s="8"/>
      <c r="B38" s="13" t="s">
        <v>569</v>
      </c>
      <c r="C38" s="16" t="s">
        <v>570</v>
      </c>
      <c r="D38" s="7"/>
      <c r="E38" s="30">
        <v>156.881</v>
      </c>
      <c r="F38" s="31"/>
      <c r="G38" s="8"/>
      <c r="H38" s="43"/>
    </row>
    <row r="39" spans="1:8" ht="63">
      <c r="A39" s="8" t="s">
        <v>571</v>
      </c>
      <c r="B39" s="13" t="s">
        <v>572</v>
      </c>
      <c r="C39" s="16" t="s">
        <v>573</v>
      </c>
      <c r="D39" s="7" t="s">
        <v>10</v>
      </c>
      <c r="E39" s="30"/>
      <c r="F39" s="31">
        <f>E40</f>
        <v>141.65700000000001</v>
      </c>
      <c r="G39" s="8"/>
      <c r="H39" s="43">
        <f t="shared" si="0"/>
        <v>0</v>
      </c>
    </row>
    <row r="40" spans="1:8">
      <c r="A40" s="8"/>
      <c r="B40" s="13"/>
      <c r="C40" s="16" t="s">
        <v>574</v>
      </c>
      <c r="D40" s="7"/>
      <c r="E40" s="30">
        <v>141.65700000000001</v>
      </c>
      <c r="F40" s="31"/>
      <c r="G40" s="8"/>
      <c r="H40" s="43"/>
    </row>
    <row r="41" spans="1:8" ht="31.5">
      <c r="A41" s="8" t="s">
        <v>575</v>
      </c>
      <c r="B41" s="13" t="s">
        <v>576</v>
      </c>
      <c r="C41" s="16" t="s">
        <v>577</v>
      </c>
      <c r="D41" s="7" t="s">
        <v>10</v>
      </c>
      <c r="E41" s="30"/>
      <c r="F41" s="31">
        <f>E42</f>
        <v>472.19099999999997</v>
      </c>
      <c r="G41" s="8"/>
      <c r="H41" s="43">
        <f t="shared" si="0"/>
        <v>0</v>
      </c>
    </row>
    <row r="42" spans="1:8">
      <c r="A42" s="8"/>
      <c r="B42" s="13"/>
      <c r="C42" s="16" t="s">
        <v>578</v>
      </c>
      <c r="D42" s="7"/>
      <c r="E42" s="30">
        <v>472.19099999999997</v>
      </c>
      <c r="F42" s="31"/>
      <c r="G42" s="8"/>
      <c r="H42" s="43"/>
    </row>
    <row r="43" spans="1:8" ht="94.5">
      <c r="A43" s="8" t="s">
        <v>580</v>
      </c>
      <c r="B43" s="13" t="s">
        <v>581</v>
      </c>
      <c r="C43" s="16" t="s">
        <v>582</v>
      </c>
      <c r="D43" s="7" t="s">
        <v>10</v>
      </c>
      <c r="E43" s="30"/>
      <c r="F43" s="31">
        <f>E44</f>
        <v>472.19099999999997</v>
      </c>
      <c r="G43" s="8"/>
      <c r="H43" s="43">
        <f t="shared" si="0"/>
        <v>0</v>
      </c>
    </row>
    <row r="44" spans="1:8">
      <c r="A44" s="8"/>
      <c r="B44" s="13"/>
      <c r="C44" s="16" t="s">
        <v>579</v>
      </c>
      <c r="D44" s="7"/>
      <c r="E44" s="30">
        <v>472.19099999999997</v>
      </c>
      <c r="F44" s="31"/>
      <c r="G44" s="8"/>
      <c r="H44" s="43"/>
    </row>
    <row r="45" spans="1:8" ht="31.5">
      <c r="A45" s="8" t="s">
        <v>583</v>
      </c>
      <c r="B45" s="13" t="s">
        <v>584</v>
      </c>
      <c r="C45" s="16" t="s">
        <v>585</v>
      </c>
      <c r="D45" s="7" t="s">
        <v>10</v>
      </c>
      <c r="E45" s="30"/>
      <c r="F45" s="31">
        <f>E46</f>
        <v>472.19099999999997</v>
      </c>
      <c r="G45" s="8"/>
      <c r="H45" s="43">
        <f t="shared" si="0"/>
        <v>0</v>
      </c>
    </row>
    <row r="46" spans="1:8">
      <c r="A46" s="8"/>
      <c r="B46" s="13"/>
      <c r="C46" s="16" t="s">
        <v>579</v>
      </c>
      <c r="D46" s="7"/>
      <c r="E46" s="30">
        <v>472.19099999999997</v>
      </c>
      <c r="F46" s="31"/>
      <c r="G46" s="8"/>
      <c r="H46" s="43"/>
    </row>
    <row r="47" spans="1:8" ht="47.25">
      <c r="A47" s="8" t="s">
        <v>586</v>
      </c>
      <c r="B47" s="13" t="s">
        <v>587</v>
      </c>
      <c r="C47" s="16" t="s">
        <v>588</v>
      </c>
      <c r="D47" s="7" t="s">
        <v>15</v>
      </c>
      <c r="E47" s="30"/>
      <c r="F47" s="31">
        <f>E48</f>
        <v>62.146999999999998</v>
      </c>
      <c r="G47" s="8"/>
      <c r="H47" s="43">
        <f t="shared" si="0"/>
        <v>0</v>
      </c>
    </row>
    <row r="48" spans="1:8" ht="47.25">
      <c r="A48" s="8"/>
      <c r="B48" s="13"/>
      <c r="C48" s="16" t="s">
        <v>589</v>
      </c>
      <c r="D48" s="7"/>
      <c r="E48" s="30">
        <v>62.146999999999998</v>
      </c>
      <c r="F48" s="31"/>
      <c r="G48" s="8"/>
      <c r="H48" s="43"/>
    </row>
    <row r="49" spans="1:8" ht="31.5">
      <c r="A49" s="8" t="s">
        <v>591</v>
      </c>
      <c r="B49" s="13" t="s">
        <v>592</v>
      </c>
      <c r="C49" s="16" t="s">
        <v>593</v>
      </c>
      <c r="D49" s="7" t="s">
        <v>15</v>
      </c>
      <c r="E49" s="30"/>
      <c r="F49" s="31">
        <f>E50</f>
        <v>62.146999999999998</v>
      </c>
      <c r="G49" s="8"/>
      <c r="H49" s="43">
        <f t="shared" si="0"/>
        <v>0</v>
      </c>
    </row>
    <row r="50" spans="1:8">
      <c r="A50" s="8"/>
      <c r="B50" s="13"/>
      <c r="C50" s="16" t="s">
        <v>590</v>
      </c>
      <c r="D50" s="7"/>
      <c r="E50" s="30">
        <v>62.146999999999998</v>
      </c>
      <c r="F50" s="31"/>
      <c r="G50" s="8"/>
      <c r="H50" s="43"/>
    </row>
    <row r="51" spans="1:8" s="24" customFormat="1">
      <c r="A51" s="45">
        <v>2</v>
      </c>
      <c r="B51" s="77"/>
      <c r="C51" s="47" t="s">
        <v>985</v>
      </c>
      <c r="D51" s="45"/>
      <c r="E51" s="78"/>
      <c r="F51" s="79"/>
      <c r="G51" s="45"/>
      <c r="H51" s="80">
        <f>SUM(H52:H131)</f>
        <v>0</v>
      </c>
    </row>
    <row r="52" spans="1:8" ht="31.5">
      <c r="A52" s="8" t="s">
        <v>594</v>
      </c>
      <c r="B52" s="13" t="s">
        <v>595</v>
      </c>
      <c r="C52" s="16" t="s">
        <v>596</v>
      </c>
      <c r="D52" s="7" t="s">
        <v>10</v>
      </c>
      <c r="E52" s="30"/>
      <c r="F52" s="31">
        <f>SUM(E53:E61)</f>
        <v>29.503999999999998</v>
      </c>
      <c r="G52" s="8"/>
      <c r="H52" s="43">
        <f t="shared" si="0"/>
        <v>0</v>
      </c>
    </row>
    <row r="53" spans="1:8">
      <c r="A53" s="8"/>
      <c r="B53" s="13" t="s">
        <v>597</v>
      </c>
      <c r="C53" s="16" t="s">
        <v>598</v>
      </c>
      <c r="D53" s="7"/>
      <c r="E53" s="30">
        <v>6.48</v>
      </c>
      <c r="F53" s="31"/>
      <c r="G53" s="8"/>
      <c r="H53" s="43"/>
    </row>
    <row r="54" spans="1:8">
      <c r="A54" s="8"/>
      <c r="B54" s="13" t="s">
        <v>599</v>
      </c>
      <c r="C54" s="16" t="s">
        <v>600</v>
      </c>
      <c r="D54" s="7"/>
      <c r="E54" s="30">
        <v>8.34</v>
      </c>
      <c r="F54" s="31"/>
      <c r="G54" s="8"/>
      <c r="H54" s="43"/>
    </row>
    <row r="55" spans="1:8">
      <c r="A55" s="8"/>
      <c r="B55" s="13"/>
      <c r="C55" s="16" t="s">
        <v>601</v>
      </c>
      <c r="D55" s="7"/>
      <c r="E55" s="30">
        <v>3.0449999999999999</v>
      </c>
      <c r="F55" s="31"/>
      <c r="G55" s="8"/>
      <c r="H55" s="43"/>
    </row>
    <row r="56" spans="1:8">
      <c r="A56" s="8"/>
      <c r="B56" s="13"/>
      <c r="C56" s="16" t="s">
        <v>602</v>
      </c>
      <c r="D56" s="7"/>
      <c r="E56" s="30">
        <v>1.9530000000000001</v>
      </c>
      <c r="F56" s="31"/>
      <c r="G56" s="8"/>
      <c r="H56" s="43"/>
    </row>
    <row r="57" spans="1:8">
      <c r="A57" s="8"/>
      <c r="B57" s="13"/>
      <c r="C57" s="16" t="s">
        <v>603</v>
      </c>
      <c r="D57" s="7"/>
      <c r="E57" s="30">
        <v>2.048</v>
      </c>
      <c r="F57" s="31"/>
      <c r="G57" s="8"/>
      <c r="H57" s="43"/>
    </row>
    <row r="58" spans="1:8">
      <c r="A58" s="8"/>
      <c r="B58" s="13"/>
      <c r="C58" s="16" t="s">
        <v>604</v>
      </c>
      <c r="D58" s="7"/>
      <c r="E58" s="30">
        <v>2.0539999999999998</v>
      </c>
      <c r="F58" s="31"/>
      <c r="G58" s="8"/>
      <c r="H58" s="43"/>
    </row>
    <row r="59" spans="1:8">
      <c r="A59" s="8"/>
      <c r="B59" s="13"/>
      <c r="C59" s="16" t="s">
        <v>605</v>
      </c>
      <c r="D59" s="7"/>
      <c r="E59" s="30">
        <v>1.5840000000000001</v>
      </c>
      <c r="F59" s="31"/>
      <c r="G59" s="8"/>
      <c r="H59" s="43"/>
    </row>
    <row r="60" spans="1:8">
      <c r="A60" s="8"/>
      <c r="B60" s="13" t="s">
        <v>606</v>
      </c>
      <c r="C60" s="16" t="s">
        <v>607</v>
      </c>
      <c r="D60" s="7"/>
      <c r="E60" s="30">
        <v>2.11</v>
      </c>
      <c r="F60" s="31"/>
      <c r="G60" s="8"/>
      <c r="H60" s="43"/>
    </row>
    <row r="61" spans="1:8">
      <c r="A61" s="8"/>
      <c r="B61" s="13" t="s">
        <v>608</v>
      </c>
      <c r="C61" s="16" t="s">
        <v>609</v>
      </c>
      <c r="D61" s="7"/>
      <c r="E61" s="30">
        <v>1.89</v>
      </c>
      <c r="F61" s="31"/>
      <c r="G61" s="8"/>
      <c r="H61" s="43"/>
    </row>
    <row r="62" spans="1:8" ht="31.5">
      <c r="A62" s="8" t="s">
        <v>610</v>
      </c>
      <c r="B62" s="13" t="s">
        <v>611</v>
      </c>
      <c r="C62" s="16" t="s">
        <v>612</v>
      </c>
      <c r="D62" s="7" t="s">
        <v>6</v>
      </c>
      <c r="E62" s="30"/>
      <c r="F62" s="31">
        <f>SUM(E63:E66)</f>
        <v>7</v>
      </c>
      <c r="G62" s="8"/>
      <c r="H62" s="43">
        <f t="shared" si="0"/>
        <v>0</v>
      </c>
    </row>
    <row r="63" spans="1:8">
      <c r="A63" s="8"/>
      <c r="B63" s="13" t="s">
        <v>613</v>
      </c>
      <c r="C63" s="16">
        <v>1</v>
      </c>
      <c r="D63" s="7"/>
      <c r="E63" s="30">
        <v>1</v>
      </c>
      <c r="F63" s="31"/>
      <c r="G63" s="8"/>
      <c r="H63" s="43"/>
    </row>
    <row r="64" spans="1:8">
      <c r="A64" s="8"/>
      <c r="B64" s="13" t="s">
        <v>614</v>
      </c>
      <c r="C64" s="16">
        <v>2</v>
      </c>
      <c r="D64" s="7"/>
      <c r="E64" s="30">
        <v>2</v>
      </c>
      <c r="F64" s="31"/>
      <c r="G64" s="8"/>
      <c r="H64" s="43"/>
    </row>
    <row r="65" spans="1:8">
      <c r="A65" s="8"/>
      <c r="B65" s="13" t="s">
        <v>615</v>
      </c>
      <c r="C65" s="16">
        <v>2</v>
      </c>
      <c r="D65" s="7"/>
      <c r="E65" s="30">
        <v>2</v>
      </c>
      <c r="F65" s="31"/>
      <c r="G65" s="8"/>
      <c r="H65" s="43"/>
    </row>
    <row r="66" spans="1:8">
      <c r="A66" s="8"/>
      <c r="B66" s="13" t="s">
        <v>616</v>
      </c>
      <c r="C66" s="16">
        <v>2</v>
      </c>
      <c r="D66" s="7"/>
      <c r="E66" s="30">
        <v>2</v>
      </c>
      <c r="F66" s="31"/>
      <c r="G66" s="8"/>
      <c r="H66" s="43"/>
    </row>
    <row r="67" spans="1:8" ht="31.5">
      <c r="A67" s="8" t="s">
        <v>617</v>
      </c>
      <c r="B67" s="13" t="s">
        <v>618</v>
      </c>
      <c r="C67" s="16" t="s">
        <v>619</v>
      </c>
      <c r="D67" s="7" t="s">
        <v>6</v>
      </c>
      <c r="E67" s="30"/>
      <c r="F67" s="31">
        <f>SUM(E68:E80)</f>
        <v>20</v>
      </c>
      <c r="G67" s="8"/>
      <c r="H67" s="43">
        <f t="shared" si="0"/>
        <v>0</v>
      </c>
    </row>
    <row r="68" spans="1:8">
      <c r="A68" s="8"/>
      <c r="B68" s="13" t="s">
        <v>620</v>
      </c>
      <c r="C68" s="16">
        <v>1</v>
      </c>
      <c r="D68" s="7"/>
      <c r="E68" s="30">
        <v>1</v>
      </c>
      <c r="F68" s="31"/>
      <c r="G68" s="8"/>
      <c r="H68" s="43"/>
    </row>
    <row r="69" spans="1:8">
      <c r="A69" s="8"/>
      <c r="B69" s="13" t="s">
        <v>621</v>
      </c>
      <c r="C69" s="16">
        <v>1</v>
      </c>
      <c r="D69" s="7"/>
      <c r="E69" s="30">
        <v>1</v>
      </c>
      <c r="F69" s="31"/>
      <c r="G69" s="8"/>
      <c r="H69" s="43"/>
    </row>
    <row r="70" spans="1:8">
      <c r="A70" s="8"/>
      <c r="B70" s="13" t="s">
        <v>622</v>
      </c>
      <c r="C70" s="16">
        <v>1</v>
      </c>
      <c r="D70" s="7"/>
      <c r="E70" s="30">
        <v>1</v>
      </c>
      <c r="F70" s="31"/>
      <c r="G70" s="8"/>
      <c r="H70" s="43"/>
    </row>
    <row r="71" spans="1:8">
      <c r="A71" s="8"/>
      <c r="B71" s="13" t="s">
        <v>623</v>
      </c>
      <c r="C71" s="16">
        <v>1</v>
      </c>
      <c r="D71" s="7"/>
      <c r="E71" s="30">
        <v>1</v>
      </c>
      <c r="F71" s="31"/>
      <c r="G71" s="8"/>
      <c r="H71" s="43"/>
    </row>
    <row r="72" spans="1:8">
      <c r="A72" s="8"/>
      <c r="B72" s="13" t="s">
        <v>624</v>
      </c>
      <c r="C72" s="16">
        <v>5</v>
      </c>
      <c r="D72" s="7"/>
      <c r="E72" s="30">
        <v>5</v>
      </c>
      <c r="F72" s="31"/>
      <c r="G72" s="8"/>
      <c r="H72" s="43"/>
    </row>
    <row r="73" spans="1:8">
      <c r="A73" s="8"/>
      <c r="B73" s="13" t="s">
        <v>625</v>
      </c>
      <c r="C73" s="16">
        <v>1</v>
      </c>
      <c r="D73" s="7"/>
      <c r="E73" s="30">
        <v>1</v>
      </c>
      <c r="F73" s="31"/>
      <c r="G73" s="8"/>
      <c r="H73" s="43"/>
    </row>
    <row r="74" spans="1:8">
      <c r="A74" s="8"/>
      <c r="B74" s="13" t="s">
        <v>626</v>
      </c>
      <c r="C74" s="16">
        <v>4</v>
      </c>
      <c r="D74" s="7"/>
      <c r="E74" s="30">
        <v>4</v>
      </c>
      <c r="F74" s="31"/>
      <c r="G74" s="8"/>
      <c r="H74" s="43"/>
    </row>
    <row r="75" spans="1:8">
      <c r="A75" s="8"/>
      <c r="B75" s="13" t="s">
        <v>627</v>
      </c>
      <c r="C75" s="16">
        <v>1</v>
      </c>
      <c r="D75" s="7"/>
      <c r="E75" s="30">
        <v>1</v>
      </c>
      <c r="F75" s="31"/>
      <c r="G75" s="8"/>
      <c r="H75" s="43"/>
    </row>
    <row r="76" spans="1:8">
      <c r="A76" s="8"/>
      <c r="B76" s="13" t="s">
        <v>628</v>
      </c>
      <c r="C76" s="16">
        <v>1</v>
      </c>
      <c r="D76" s="7"/>
      <c r="E76" s="30">
        <v>1</v>
      </c>
      <c r="F76" s="31"/>
      <c r="G76" s="8"/>
      <c r="H76" s="43"/>
    </row>
    <row r="77" spans="1:8">
      <c r="A77" s="8"/>
      <c r="B77" s="13" t="s">
        <v>629</v>
      </c>
      <c r="C77" s="16">
        <v>1</v>
      </c>
      <c r="D77" s="7"/>
      <c r="E77" s="30">
        <v>1</v>
      </c>
      <c r="F77" s="31"/>
      <c r="G77" s="8"/>
      <c r="H77" s="43"/>
    </row>
    <row r="78" spans="1:8">
      <c r="A78" s="8"/>
      <c r="B78" s="13" t="s">
        <v>630</v>
      </c>
      <c r="C78" s="16">
        <v>1</v>
      </c>
      <c r="D78" s="7"/>
      <c r="E78" s="30">
        <v>1</v>
      </c>
      <c r="F78" s="31"/>
      <c r="G78" s="8"/>
      <c r="H78" s="43"/>
    </row>
    <row r="79" spans="1:8">
      <c r="A79" s="8"/>
      <c r="B79" s="13" t="s">
        <v>631</v>
      </c>
      <c r="C79" s="16">
        <v>1</v>
      </c>
      <c r="D79" s="7"/>
      <c r="E79" s="30">
        <v>1</v>
      </c>
      <c r="F79" s="31"/>
      <c r="G79" s="8"/>
      <c r="H79" s="43"/>
    </row>
    <row r="80" spans="1:8">
      <c r="A80" s="8"/>
      <c r="B80" s="13" t="s">
        <v>632</v>
      </c>
      <c r="C80" s="16">
        <v>1</v>
      </c>
      <c r="D80" s="7"/>
      <c r="E80" s="30">
        <v>1</v>
      </c>
      <c r="F80" s="31"/>
      <c r="G80" s="8"/>
      <c r="H80" s="43"/>
    </row>
    <row r="81" spans="1:8" ht="31.5">
      <c r="A81" s="8" t="s">
        <v>633</v>
      </c>
      <c r="B81" s="13" t="s">
        <v>634</v>
      </c>
      <c r="C81" s="16" t="s">
        <v>635</v>
      </c>
      <c r="D81" s="7" t="s">
        <v>37</v>
      </c>
      <c r="E81" s="30"/>
      <c r="F81" s="31">
        <f>SUM(E82:E83)</f>
        <v>30.369999999999997</v>
      </c>
      <c r="G81" s="8"/>
      <c r="H81" s="43">
        <f t="shared" ref="H81:H128" si="1">F81*G81</f>
        <v>0</v>
      </c>
    </row>
    <row r="82" spans="1:8">
      <c r="A82" s="8"/>
      <c r="B82" s="13"/>
      <c r="C82" s="16" t="s">
        <v>636</v>
      </c>
      <c r="D82" s="7"/>
      <c r="E82" s="30">
        <v>7.63</v>
      </c>
      <c r="F82" s="31"/>
      <c r="G82" s="8"/>
      <c r="H82" s="43"/>
    </row>
    <row r="83" spans="1:8" ht="31.5">
      <c r="A83" s="8"/>
      <c r="B83" s="13"/>
      <c r="C83" s="16" t="s">
        <v>637</v>
      </c>
      <c r="D83" s="7"/>
      <c r="E83" s="30">
        <v>22.74</v>
      </c>
      <c r="F83" s="31"/>
      <c r="G83" s="8"/>
      <c r="H83" s="43"/>
    </row>
    <row r="84" spans="1:8" ht="31.5">
      <c r="A84" s="8" t="s">
        <v>638</v>
      </c>
      <c r="B84" s="13" t="s">
        <v>639</v>
      </c>
      <c r="C84" s="16" t="s">
        <v>640</v>
      </c>
      <c r="D84" s="7" t="s">
        <v>10</v>
      </c>
      <c r="E84" s="30"/>
      <c r="F84" s="31">
        <f>E85</f>
        <v>3.0449999999999999</v>
      </c>
      <c r="G84" s="8"/>
      <c r="H84" s="43">
        <f t="shared" si="1"/>
        <v>0</v>
      </c>
    </row>
    <row r="85" spans="1:8">
      <c r="A85" s="8"/>
      <c r="B85" s="13"/>
      <c r="C85" s="16" t="s">
        <v>601</v>
      </c>
      <c r="D85" s="7"/>
      <c r="E85" s="30">
        <v>3.0449999999999999</v>
      </c>
      <c r="F85" s="31"/>
      <c r="G85" s="8"/>
      <c r="H85" s="43"/>
    </row>
    <row r="86" spans="1:8" ht="31.5">
      <c r="A86" s="8" t="s">
        <v>641</v>
      </c>
      <c r="B86" s="13" t="s">
        <v>639</v>
      </c>
      <c r="C86" s="16" t="s">
        <v>642</v>
      </c>
      <c r="D86" s="7" t="s">
        <v>10</v>
      </c>
      <c r="E86" s="30"/>
      <c r="F86" s="31">
        <f>E87</f>
        <v>1.9530000000000001</v>
      </c>
      <c r="G86" s="8"/>
      <c r="H86" s="43">
        <f t="shared" si="1"/>
        <v>0</v>
      </c>
    </row>
    <row r="87" spans="1:8">
      <c r="A87" s="8"/>
      <c r="B87" s="13"/>
      <c r="C87" s="16" t="s">
        <v>602</v>
      </c>
      <c r="D87" s="7"/>
      <c r="E87" s="30">
        <v>1.9530000000000001</v>
      </c>
      <c r="F87" s="31"/>
      <c r="G87" s="8"/>
      <c r="H87" s="43"/>
    </row>
    <row r="88" spans="1:8" ht="31.5">
      <c r="A88" s="8" t="s">
        <v>643</v>
      </c>
      <c r="B88" s="13" t="s">
        <v>644</v>
      </c>
      <c r="C88" s="16" t="s">
        <v>645</v>
      </c>
      <c r="D88" s="7" t="s">
        <v>10</v>
      </c>
      <c r="E88" s="30"/>
      <c r="F88" s="31">
        <f>SUM(E89:E91)</f>
        <v>5.6859999999999999</v>
      </c>
      <c r="G88" s="8"/>
      <c r="H88" s="43">
        <f t="shared" si="1"/>
        <v>0</v>
      </c>
    </row>
    <row r="89" spans="1:8">
      <c r="A89" s="8"/>
      <c r="B89" s="13"/>
      <c r="C89" s="16" t="s">
        <v>603</v>
      </c>
      <c r="D89" s="7"/>
      <c r="E89" s="30">
        <v>2.048</v>
      </c>
      <c r="F89" s="31"/>
      <c r="G89" s="8"/>
      <c r="H89" s="43"/>
    </row>
    <row r="90" spans="1:8">
      <c r="A90" s="8"/>
      <c r="B90" s="13"/>
      <c r="C90" s="16" t="s">
        <v>604</v>
      </c>
      <c r="D90" s="7"/>
      <c r="E90" s="30">
        <v>2.0539999999999998</v>
      </c>
      <c r="F90" s="31"/>
      <c r="G90" s="8"/>
      <c r="H90" s="43"/>
    </row>
    <row r="91" spans="1:8">
      <c r="A91" s="8"/>
      <c r="B91" s="13"/>
      <c r="C91" s="16" t="s">
        <v>605</v>
      </c>
      <c r="D91" s="7"/>
      <c r="E91" s="30">
        <v>1.5840000000000001</v>
      </c>
      <c r="F91" s="31"/>
      <c r="G91" s="8"/>
      <c r="H91" s="43"/>
    </row>
    <row r="92" spans="1:8" ht="47.25">
      <c r="A92" s="8" t="s">
        <v>646</v>
      </c>
      <c r="B92" s="13" t="s">
        <v>647</v>
      </c>
      <c r="C92" s="16" t="s">
        <v>648</v>
      </c>
      <c r="D92" s="7" t="s">
        <v>10</v>
      </c>
      <c r="E92" s="30"/>
      <c r="F92" s="31">
        <f>SUM(E93:E100)</f>
        <v>7.9599999999999991</v>
      </c>
      <c r="G92" s="8"/>
      <c r="H92" s="43">
        <f t="shared" si="1"/>
        <v>0</v>
      </c>
    </row>
    <row r="93" spans="1:8">
      <c r="A93" s="8"/>
      <c r="B93" s="13" t="s">
        <v>620</v>
      </c>
      <c r="C93" s="16" t="s">
        <v>649</v>
      </c>
      <c r="D93" s="7"/>
      <c r="E93" s="30">
        <v>0.92</v>
      </c>
      <c r="F93" s="31"/>
      <c r="G93" s="8"/>
      <c r="H93" s="43"/>
    </row>
    <row r="94" spans="1:8">
      <c r="A94" s="8"/>
      <c r="B94" s="13" t="s">
        <v>621</v>
      </c>
      <c r="C94" s="16" t="s">
        <v>650</v>
      </c>
      <c r="D94" s="7"/>
      <c r="E94" s="30">
        <v>0.68</v>
      </c>
      <c r="F94" s="31"/>
      <c r="G94" s="8"/>
      <c r="H94" s="43"/>
    </row>
    <row r="95" spans="1:8">
      <c r="A95" s="8"/>
      <c r="B95" s="13" t="s">
        <v>622</v>
      </c>
      <c r="C95" s="16" t="s">
        <v>650</v>
      </c>
      <c r="D95" s="7"/>
      <c r="E95" s="30">
        <v>0.68</v>
      </c>
      <c r="F95" s="31"/>
      <c r="G95" s="8"/>
      <c r="H95" s="43"/>
    </row>
    <row r="96" spans="1:8">
      <c r="A96" s="8"/>
      <c r="B96" s="13" t="s">
        <v>623</v>
      </c>
      <c r="C96" s="16" t="s">
        <v>651</v>
      </c>
      <c r="D96" s="7"/>
      <c r="E96" s="30">
        <v>0.5</v>
      </c>
      <c r="F96" s="31"/>
      <c r="G96" s="8"/>
      <c r="H96" s="43"/>
    </row>
    <row r="97" spans="1:8">
      <c r="A97" s="8"/>
      <c r="B97" s="13" t="s">
        <v>624</v>
      </c>
      <c r="C97" s="16" t="s">
        <v>652</v>
      </c>
      <c r="D97" s="7"/>
      <c r="E97" s="30">
        <v>0.65</v>
      </c>
      <c r="F97" s="31"/>
      <c r="G97" s="8"/>
      <c r="H97" s="43"/>
    </row>
    <row r="98" spans="1:8">
      <c r="A98" s="8"/>
      <c r="B98" s="13" t="s">
        <v>625</v>
      </c>
      <c r="C98" s="16" t="s">
        <v>653</v>
      </c>
      <c r="D98" s="7"/>
      <c r="E98" s="30">
        <v>0.36</v>
      </c>
      <c r="F98" s="31"/>
      <c r="G98" s="8"/>
      <c r="H98" s="43"/>
    </row>
    <row r="99" spans="1:8">
      <c r="A99" s="8"/>
      <c r="B99" s="13" t="s">
        <v>626</v>
      </c>
      <c r="C99" s="16" t="s">
        <v>654</v>
      </c>
      <c r="D99" s="7"/>
      <c r="E99" s="30">
        <v>3.48</v>
      </c>
      <c r="F99" s="31"/>
      <c r="G99" s="8"/>
      <c r="H99" s="43"/>
    </row>
    <row r="100" spans="1:8">
      <c r="A100" s="8"/>
      <c r="B100" s="13" t="s">
        <v>627</v>
      </c>
      <c r="C100" s="16" t="s">
        <v>655</v>
      </c>
      <c r="D100" s="7"/>
      <c r="E100" s="30">
        <v>0.69</v>
      </c>
      <c r="F100" s="31"/>
      <c r="G100" s="8"/>
      <c r="H100" s="43"/>
    </row>
    <row r="101" spans="1:8" ht="47.25">
      <c r="A101" s="8" t="s">
        <v>656</v>
      </c>
      <c r="B101" s="13" t="s">
        <v>657</v>
      </c>
      <c r="C101" s="16" t="s">
        <v>658</v>
      </c>
      <c r="D101" s="7" t="s">
        <v>10</v>
      </c>
      <c r="E101" s="30"/>
      <c r="F101" s="31">
        <f>SUM(E102:E105)</f>
        <v>11.75</v>
      </c>
      <c r="G101" s="8"/>
      <c r="H101" s="43">
        <f t="shared" si="1"/>
        <v>0</v>
      </c>
    </row>
    <row r="102" spans="1:8">
      <c r="A102" s="8"/>
      <c r="B102" s="13" t="s">
        <v>613</v>
      </c>
      <c r="C102" s="16" t="s">
        <v>561</v>
      </c>
      <c r="D102" s="7"/>
      <c r="E102" s="30">
        <v>1.1499999999999999</v>
      </c>
      <c r="F102" s="31"/>
      <c r="G102" s="8"/>
      <c r="H102" s="43"/>
    </row>
    <row r="103" spans="1:8">
      <c r="A103" s="8"/>
      <c r="B103" s="13" t="s">
        <v>614</v>
      </c>
      <c r="C103" s="16" t="s">
        <v>659</v>
      </c>
      <c r="D103" s="7"/>
      <c r="E103" s="30">
        <v>2.88</v>
      </c>
      <c r="F103" s="31"/>
      <c r="G103" s="8"/>
      <c r="H103" s="43"/>
    </row>
    <row r="104" spans="1:8">
      <c r="A104" s="8"/>
      <c r="B104" s="13" t="s">
        <v>615</v>
      </c>
      <c r="C104" s="16" t="s">
        <v>660</v>
      </c>
      <c r="D104" s="7"/>
      <c r="E104" s="30">
        <v>4</v>
      </c>
      <c r="F104" s="31"/>
      <c r="G104" s="8"/>
      <c r="H104" s="43"/>
    </row>
    <row r="105" spans="1:8">
      <c r="A105" s="8"/>
      <c r="B105" s="13" t="s">
        <v>616</v>
      </c>
      <c r="C105" s="16" t="s">
        <v>661</v>
      </c>
      <c r="D105" s="7"/>
      <c r="E105" s="30">
        <v>3.72</v>
      </c>
      <c r="F105" s="31"/>
      <c r="G105" s="8"/>
      <c r="H105" s="43"/>
    </row>
    <row r="106" spans="1:8" ht="47.25">
      <c r="A106" s="8" t="s">
        <v>662</v>
      </c>
      <c r="B106" s="13" t="s">
        <v>663</v>
      </c>
      <c r="C106" s="16" t="s">
        <v>664</v>
      </c>
      <c r="D106" s="7" t="s">
        <v>10</v>
      </c>
      <c r="E106" s="30"/>
      <c r="F106" s="31">
        <f>SUM(E107:E108)</f>
        <v>14.82</v>
      </c>
      <c r="G106" s="8"/>
      <c r="H106" s="43">
        <f t="shared" si="1"/>
        <v>0</v>
      </c>
    </row>
    <row r="107" spans="1:8">
      <c r="A107" s="8"/>
      <c r="B107" s="13" t="s">
        <v>597</v>
      </c>
      <c r="C107" s="16" t="s">
        <v>598</v>
      </c>
      <c r="D107" s="7"/>
      <c r="E107" s="30">
        <v>6.48</v>
      </c>
      <c r="F107" s="31"/>
      <c r="G107" s="8"/>
      <c r="H107" s="43"/>
    </row>
    <row r="108" spans="1:8">
      <c r="A108" s="8"/>
      <c r="B108" s="13" t="s">
        <v>599</v>
      </c>
      <c r="C108" s="16" t="s">
        <v>600</v>
      </c>
      <c r="D108" s="7"/>
      <c r="E108" s="30">
        <v>8.34</v>
      </c>
      <c r="F108" s="31"/>
      <c r="G108" s="8"/>
      <c r="H108" s="43"/>
    </row>
    <row r="109" spans="1:8" ht="47.25">
      <c r="A109" s="8" t="s">
        <v>607</v>
      </c>
      <c r="B109" s="13" t="s">
        <v>665</v>
      </c>
      <c r="C109" s="16" t="s">
        <v>666</v>
      </c>
      <c r="D109" s="7" t="s">
        <v>10</v>
      </c>
      <c r="E109" s="30"/>
      <c r="F109" s="31">
        <f>SUM(E110:E114)</f>
        <v>3.5100000000000002</v>
      </c>
      <c r="G109" s="8"/>
      <c r="H109" s="43">
        <f t="shared" si="1"/>
        <v>0</v>
      </c>
    </row>
    <row r="110" spans="1:8">
      <c r="A110" s="8"/>
      <c r="B110" s="13" t="s">
        <v>628</v>
      </c>
      <c r="C110" s="16" t="s">
        <v>667</v>
      </c>
      <c r="D110" s="7"/>
      <c r="E110" s="30">
        <v>0.66</v>
      </c>
      <c r="F110" s="31"/>
      <c r="G110" s="8"/>
      <c r="H110" s="43"/>
    </row>
    <row r="111" spans="1:8">
      <c r="A111" s="8"/>
      <c r="B111" s="13" t="s">
        <v>629</v>
      </c>
      <c r="C111" s="16" t="s">
        <v>667</v>
      </c>
      <c r="D111" s="7"/>
      <c r="E111" s="30">
        <v>0.66</v>
      </c>
      <c r="F111" s="31"/>
      <c r="G111" s="8"/>
      <c r="H111" s="43"/>
    </row>
    <row r="112" spans="1:8">
      <c r="A112" s="8"/>
      <c r="B112" s="13" t="s">
        <v>630</v>
      </c>
      <c r="C112" s="16" t="s">
        <v>668</v>
      </c>
      <c r="D112" s="7"/>
      <c r="E112" s="30">
        <v>0.67</v>
      </c>
      <c r="F112" s="31"/>
      <c r="G112" s="8"/>
      <c r="H112" s="43"/>
    </row>
    <row r="113" spans="1:8">
      <c r="A113" s="8"/>
      <c r="B113" s="13" t="s">
        <v>631</v>
      </c>
      <c r="C113" s="16" t="s">
        <v>669</v>
      </c>
      <c r="D113" s="7"/>
      <c r="E113" s="30">
        <v>0.62</v>
      </c>
      <c r="F113" s="31"/>
      <c r="G113" s="8"/>
      <c r="H113" s="43"/>
    </row>
    <row r="114" spans="1:8">
      <c r="A114" s="8"/>
      <c r="B114" s="13" t="s">
        <v>632</v>
      </c>
      <c r="C114" s="16" t="s">
        <v>670</v>
      </c>
      <c r="D114" s="7"/>
      <c r="E114" s="30">
        <v>0.9</v>
      </c>
      <c r="F114" s="31"/>
      <c r="G114" s="8"/>
      <c r="H114" s="43"/>
    </row>
    <row r="115" spans="1:8" ht="47.25">
      <c r="A115" s="8" t="s">
        <v>671</v>
      </c>
      <c r="B115" s="13" t="s">
        <v>672</v>
      </c>
      <c r="C115" s="16" t="s">
        <v>673</v>
      </c>
      <c r="D115" s="7" t="s">
        <v>10</v>
      </c>
      <c r="E115" s="30"/>
      <c r="F115" s="31">
        <f>SUM(E116:E117)</f>
        <v>4</v>
      </c>
      <c r="G115" s="8"/>
      <c r="H115" s="43">
        <f t="shared" si="1"/>
        <v>0</v>
      </c>
    </row>
    <row r="116" spans="1:8">
      <c r="A116" s="8"/>
      <c r="B116" s="13" t="s">
        <v>606</v>
      </c>
      <c r="C116" s="16" t="s">
        <v>607</v>
      </c>
      <c r="D116" s="7"/>
      <c r="E116" s="30">
        <v>2.11</v>
      </c>
      <c r="F116" s="31"/>
      <c r="G116" s="8"/>
      <c r="H116" s="43"/>
    </row>
    <row r="117" spans="1:8">
      <c r="A117" s="8"/>
      <c r="B117" s="13" t="s">
        <v>608</v>
      </c>
      <c r="C117" s="16" t="s">
        <v>609</v>
      </c>
      <c r="D117" s="7"/>
      <c r="E117" s="30">
        <v>1.89</v>
      </c>
      <c r="F117" s="31"/>
      <c r="G117" s="8"/>
      <c r="H117" s="43"/>
    </row>
    <row r="118" spans="1:8" ht="47.25">
      <c r="A118" s="8" t="s">
        <v>674</v>
      </c>
      <c r="B118" s="13" t="s">
        <v>675</v>
      </c>
      <c r="C118" s="16" t="s">
        <v>676</v>
      </c>
      <c r="D118" s="7" t="s">
        <v>6</v>
      </c>
      <c r="E118" s="30"/>
      <c r="F118" s="31">
        <f>E119</f>
        <v>21</v>
      </c>
      <c r="G118" s="8"/>
      <c r="H118" s="43">
        <f t="shared" si="1"/>
        <v>0</v>
      </c>
    </row>
    <row r="119" spans="1:8">
      <c r="A119" s="8"/>
      <c r="B119" s="13"/>
      <c r="C119" s="16" t="s">
        <v>677</v>
      </c>
      <c r="D119" s="7"/>
      <c r="E119" s="30">
        <v>21</v>
      </c>
      <c r="F119" s="31"/>
      <c r="G119" s="8"/>
      <c r="H119" s="43"/>
    </row>
    <row r="120" spans="1:8" ht="47.25">
      <c r="A120" s="8" t="s">
        <v>678</v>
      </c>
      <c r="B120" s="13" t="s">
        <v>679</v>
      </c>
      <c r="C120" s="16" t="s">
        <v>680</v>
      </c>
      <c r="D120" s="7" t="s">
        <v>6</v>
      </c>
      <c r="E120" s="30"/>
      <c r="F120" s="31">
        <f>E121</f>
        <v>7</v>
      </c>
      <c r="G120" s="8"/>
      <c r="H120" s="43">
        <f t="shared" si="1"/>
        <v>0</v>
      </c>
    </row>
    <row r="121" spans="1:8">
      <c r="A121" s="8"/>
      <c r="B121" s="13"/>
      <c r="C121" s="16">
        <v>7</v>
      </c>
      <c r="D121" s="7"/>
      <c r="E121" s="30">
        <v>7</v>
      </c>
      <c r="F121" s="31"/>
      <c r="G121" s="8"/>
      <c r="H121" s="43"/>
    </row>
    <row r="122" spans="1:8" ht="47.25">
      <c r="A122" s="8" t="s">
        <v>681</v>
      </c>
      <c r="B122" s="13" t="s">
        <v>682</v>
      </c>
      <c r="C122" s="16" t="s">
        <v>683</v>
      </c>
      <c r="D122" s="7" t="s">
        <v>10</v>
      </c>
      <c r="E122" s="30"/>
      <c r="F122" s="31">
        <f>SUM(E123:E125)</f>
        <v>43.602000000000004</v>
      </c>
      <c r="G122" s="8"/>
      <c r="H122" s="43">
        <f t="shared" si="1"/>
        <v>0</v>
      </c>
    </row>
    <row r="123" spans="1:8" ht="78.75">
      <c r="A123" s="8"/>
      <c r="B123" s="13"/>
      <c r="C123" s="16" t="s">
        <v>684</v>
      </c>
      <c r="D123" s="7"/>
      <c r="E123" s="30">
        <v>29.472000000000001</v>
      </c>
      <c r="F123" s="31"/>
      <c r="G123" s="8"/>
      <c r="H123" s="43"/>
    </row>
    <row r="124" spans="1:8" ht="47.25">
      <c r="A124" s="8"/>
      <c r="B124" s="13"/>
      <c r="C124" s="16" t="s">
        <v>685</v>
      </c>
      <c r="D124" s="7"/>
      <c r="E124" s="30">
        <v>6.1589999999999998</v>
      </c>
      <c r="F124" s="31"/>
      <c r="G124" s="8"/>
      <c r="H124" s="43"/>
    </row>
    <row r="125" spans="1:8" ht="31.5">
      <c r="A125" s="8"/>
      <c r="B125" s="13"/>
      <c r="C125" s="16" t="s">
        <v>686</v>
      </c>
      <c r="D125" s="7"/>
      <c r="E125" s="30">
        <v>7.9710000000000001</v>
      </c>
      <c r="F125" s="31"/>
      <c r="G125" s="8"/>
      <c r="H125" s="43"/>
    </row>
    <row r="126" spans="1:8" ht="47.25">
      <c r="A126" s="8" t="s">
        <v>688</v>
      </c>
      <c r="B126" s="13" t="s">
        <v>689</v>
      </c>
      <c r="C126" s="16" t="s">
        <v>690</v>
      </c>
      <c r="D126" s="7" t="s">
        <v>10</v>
      </c>
      <c r="E126" s="30"/>
      <c r="F126" s="31">
        <f>E127</f>
        <v>43.601999999999997</v>
      </c>
      <c r="G126" s="8"/>
      <c r="H126" s="43">
        <f t="shared" si="1"/>
        <v>0</v>
      </c>
    </row>
    <row r="127" spans="1:8">
      <c r="A127" s="8"/>
      <c r="B127" s="13"/>
      <c r="C127" s="16" t="s">
        <v>687</v>
      </c>
      <c r="D127" s="7"/>
      <c r="E127" s="30">
        <v>43.601999999999997</v>
      </c>
      <c r="F127" s="31"/>
      <c r="G127" s="8"/>
      <c r="H127" s="43"/>
    </row>
    <row r="128" spans="1:8" ht="31.5">
      <c r="A128" s="8" t="s">
        <v>691</v>
      </c>
      <c r="B128" s="13" t="s">
        <v>692</v>
      </c>
      <c r="C128" s="16" t="s">
        <v>693</v>
      </c>
      <c r="D128" s="7" t="s">
        <v>10</v>
      </c>
      <c r="E128" s="30"/>
      <c r="F128" s="31">
        <f>SUM(E129:E131)</f>
        <v>145.34</v>
      </c>
      <c r="G128" s="8"/>
      <c r="H128" s="43">
        <f t="shared" si="1"/>
        <v>0</v>
      </c>
    </row>
    <row r="129" spans="1:8" ht="78.75">
      <c r="A129" s="8"/>
      <c r="B129" s="13"/>
      <c r="C129" s="16" t="s">
        <v>694</v>
      </c>
      <c r="D129" s="7"/>
      <c r="E129" s="30">
        <v>98.24</v>
      </c>
      <c r="F129" s="31"/>
      <c r="G129" s="8"/>
      <c r="H129" s="43"/>
    </row>
    <row r="130" spans="1:8" ht="31.5">
      <c r="A130" s="8"/>
      <c r="B130" s="13"/>
      <c r="C130" s="16" t="s">
        <v>695</v>
      </c>
      <c r="D130" s="7"/>
      <c r="E130" s="30">
        <v>20.53</v>
      </c>
      <c r="F130" s="31"/>
      <c r="G130" s="8"/>
      <c r="H130" s="43"/>
    </row>
    <row r="131" spans="1:8" ht="31.5">
      <c r="A131" s="8"/>
      <c r="B131" s="13"/>
      <c r="C131" s="16" t="s">
        <v>696</v>
      </c>
      <c r="D131" s="7"/>
      <c r="E131" s="30">
        <v>26.57</v>
      </c>
      <c r="F131" s="31"/>
      <c r="G131" s="8"/>
      <c r="H131" s="43"/>
    </row>
    <row r="132" spans="1:8" s="4" customFormat="1">
      <c r="A132" s="45">
        <v>3</v>
      </c>
      <c r="B132" s="46"/>
      <c r="C132" s="47" t="s">
        <v>986</v>
      </c>
      <c r="D132" s="45"/>
      <c r="E132" s="48"/>
      <c r="F132" s="49"/>
      <c r="G132" s="50"/>
      <c r="H132" s="80">
        <f>SUM(H133:H230)</f>
        <v>0</v>
      </c>
    </row>
    <row r="133" spans="1:8" ht="31.5">
      <c r="A133" s="8" t="s">
        <v>697</v>
      </c>
      <c r="B133" s="13" t="s">
        <v>698</v>
      </c>
      <c r="C133" s="16" t="s">
        <v>699</v>
      </c>
      <c r="D133" s="7" t="s">
        <v>37</v>
      </c>
      <c r="E133" s="30"/>
      <c r="F133" s="31">
        <f>E134</f>
        <v>156.19999999999999</v>
      </c>
      <c r="G133" s="8"/>
      <c r="H133" s="43">
        <f t="shared" ref="H133:H195" si="2">F133*G133</f>
        <v>0</v>
      </c>
    </row>
    <row r="134" spans="1:8">
      <c r="A134" s="8"/>
      <c r="B134" s="13"/>
      <c r="C134" s="16" t="s">
        <v>700</v>
      </c>
      <c r="D134" s="7"/>
      <c r="E134" s="30">
        <v>156.19999999999999</v>
      </c>
      <c r="F134" s="31"/>
      <c r="G134" s="8"/>
      <c r="H134" s="43"/>
    </row>
    <row r="135" spans="1:8" ht="31.5">
      <c r="A135" s="8" t="s">
        <v>701</v>
      </c>
      <c r="B135" s="13" t="s">
        <v>702</v>
      </c>
      <c r="C135" s="16" t="s">
        <v>703</v>
      </c>
      <c r="D135" s="7" t="s">
        <v>37</v>
      </c>
      <c r="E135" s="30"/>
      <c r="F135" s="31">
        <f>E136</f>
        <v>233.2</v>
      </c>
      <c r="G135" s="8"/>
      <c r="H135" s="43">
        <f t="shared" si="2"/>
        <v>0</v>
      </c>
    </row>
    <row r="136" spans="1:8">
      <c r="A136" s="8"/>
      <c r="B136" s="13"/>
      <c r="C136" s="16" t="s">
        <v>704</v>
      </c>
      <c r="D136" s="7"/>
      <c r="E136" s="30">
        <v>233.2</v>
      </c>
      <c r="F136" s="31"/>
      <c r="G136" s="8"/>
      <c r="H136" s="43"/>
    </row>
    <row r="137" spans="1:8" ht="31.5">
      <c r="A137" s="8" t="s">
        <v>705</v>
      </c>
      <c r="B137" s="13" t="s">
        <v>706</v>
      </c>
      <c r="C137" s="16" t="s">
        <v>707</v>
      </c>
      <c r="D137" s="7" t="s">
        <v>37</v>
      </c>
      <c r="E137" s="30"/>
      <c r="F137" s="31">
        <f>E138</f>
        <v>42.4</v>
      </c>
      <c r="G137" s="8"/>
      <c r="H137" s="43">
        <f t="shared" si="2"/>
        <v>0</v>
      </c>
    </row>
    <row r="138" spans="1:8">
      <c r="A138" s="8"/>
      <c r="B138" s="13"/>
      <c r="C138" s="16" t="s">
        <v>708</v>
      </c>
      <c r="D138" s="7"/>
      <c r="E138" s="30">
        <v>42.4</v>
      </c>
      <c r="F138" s="31"/>
      <c r="G138" s="8"/>
      <c r="H138" s="43"/>
    </row>
    <row r="139" spans="1:8" ht="31.5">
      <c r="A139" s="8" t="s">
        <v>709</v>
      </c>
      <c r="B139" s="13" t="s">
        <v>710</v>
      </c>
      <c r="C139" s="16" t="s">
        <v>711</v>
      </c>
      <c r="D139" s="7" t="s">
        <v>239</v>
      </c>
      <c r="E139" s="30"/>
      <c r="F139" s="31">
        <f>SUM(E140:E143)</f>
        <v>34</v>
      </c>
      <c r="G139" s="8"/>
      <c r="H139" s="43">
        <f t="shared" si="2"/>
        <v>0</v>
      </c>
    </row>
    <row r="140" spans="1:8">
      <c r="A140" s="8"/>
      <c r="B140" s="13" t="s">
        <v>712</v>
      </c>
      <c r="C140" s="16">
        <v>1</v>
      </c>
      <c r="D140" s="7"/>
      <c r="E140" s="30">
        <v>1</v>
      </c>
      <c r="F140" s="31"/>
      <c r="G140" s="8"/>
      <c r="H140" s="43"/>
    </row>
    <row r="141" spans="1:8">
      <c r="A141" s="8"/>
      <c r="B141" s="13" t="s">
        <v>713</v>
      </c>
      <c r="C141" s="16">
        <v>13</v>
      </c>
      <c r="D141" s="7"/>
      <c r="E141" s="30">
        <v>13</v>
      </c>
      <c r="F141" s="31"/>
      <c r="G141" s="8"/>
      <c r="H141" s="43"/>
    </row>
    <row r="142" spans="1:8">
      <c r="A142" s="8"/>
      <c r="B142" s="13" t="s">
        <v>714</v>
      </c>
      <c r="C142" s="16">
        <v>13</v>
      </c>
      <c r="D142" s="7"/>
      <c r="E142" s="30">
        <v>13</v>
      </c>
      <c r="F142" s="31"/>
      <c r="G142" s="8"/>
      <c r="H142" s="43"/>
    </row>
    <row r="143" spans="1:8">
      <c r="A143" s="8"/>
      <c r="B143" s="13" t="s">
        <v>715</v>
      </c>
      <c r="C143" s="16">
        <v>7</v>
      </c>
      <c r="D143" s="7"/>
      <c r="E143" s="30">
        <v>7</v>
      </c>
      <c r="F143" s="31"/>
      <c r="G143" s="8"/>
      <c r="H143" s="43"/>
    </row>
    <row r="144" spans="1:8" ht="47.25">
      <c r="A144" s="8" t="s">
        <v>716</v>
      </c>
      <c r="B144" s="13" t="s">
        <v>717</v>
      </c>
      <c r="C144" s="16" t="s">
        <v>718</v>
      </c>
      <c r="D144" s="7" t="s">
        <v>6</v>
      </c>
      <c r="E144" s="30"/>
      <c r="F144" s="31">
        <f>SUM(E145:E147)</f>
        <v>8</v>
      </c>
      <c r="G144" s="8"/>
      <c r="H144" s="43">
        <f t="shared" si="2"/>
        <v>0</v>
      </c>
    </row>
    <row r="145" spans="1:8">
      <c r="A145" s="8"/>
      <c r="B145" s="13" t="s">
        <v>712</v>
      </c>
      <c r="C145" s="16">
        <v>1</v>
      </c>
      <c r="D145" s="7"/>
      <c r="E145" s="30">
        <v>1</v>
      </c>
      <c r="F145" s="31"/>
      <c r="G145" s="8"/>
      <c r="H145" s="43"/>
    </row>
    <row r="146" spans="1:8">
      <c r="A146" s="8"/>
      <c r="B146" s="13" t="s">
        <v>713</v>
      </c>
      <c r="C146" s="16">
        <v>3</v>
      </c>
      <c r="D146" s="7"/>
      <c r="E146" s="30">
        <v>3</v>
      </c>
      <c r="F146" s="31"/>
      <c r="G146" s="8"/>
      <c r="H146" s="43"/>
    </row>
    <row r="147" spans="1:8">
      <c r="A147" s="8"/>
      <c r="B147" s="13" t="s">
        <v>719</v>
      </c>
      <c r="C147" s="16">
        <v>4</v>
      </c>
      <c r="D147" s="7"/>
      <c r="E147" s="30">
        <v>4</v>
      </c>
      <c r="F147" s="31"/>
      <c r="G147" s="8"/>
      <c r="H147" s="43"/>
    </row>
    <row r="148" spans="1:8" ht="47.25">
      <c r="A148" s="8" t="s">
        <v>720</v>
      </c>
      <c r="B148" s="13" t="s">
        <v>721</v>
      </c>
      <c r="C148" s="16" t="s">
        <v>722</v>
      </c>
      <c r="D148" s="7" t="s">
        <v>6</v>
      </c>
      <c r="E148" s="30"/>
      <c r="F148" s="31">
        <f>SUM(E149:E151)</f>
        <v>4</v>
      </c>
      <c r="G148" s="8"/>
      <c r="H148" s="43">
        <f t="shared" si="2"/>
        <v>0</v>
      </c>
    </row>
    <row r="149" spans="1:8">
      <c r="A149" s="8"/>
      <c r="B149" s="13" t="s">
        <v>712</v>
      </c>
      <c r="C149" s="16">
        <v>1</v>
      </c>
      <c r="D149" s="7"/>
      <c r="E149" s="30">
        <v>1</v>
      </c>
      <c r="F149" s="31"/>
      <c r="G149" s="8"/>
      <c r="H149" s="43"/>
    </row>
    <row r="150" spans="1:8">
      <c r="A150" s="8"/>
      <c r="B150" s="13" t="s">
        <v>713</v>
      </c>
      <c r="C150" s="16">
        <v>1</v>
      </c>
      <c r="D150" s="7"/>
      <c r="E150" s="30">
        <v>1</v>
      </c>
      <c r="F150" s="31"/>
      <c r="G150" s="8"/>
      <c r="H150" s="43"/>
    </row>
    <row r="151" spans="1:8">
      <c r="A151" s="8"/>
      <c r="B151" s="13" t="s">
        <v>719</v>
      </c>
      <c r="C151" s="16">
        <v>2</v>
      </c>
      <c r="D151" s="7"/>
      <c r="E151" s="30">
        <v>2</v>
      </c>
      <c r="F151" s="31"/>
      <c r="G151" s="8"/>
      <c r="H151" s="43"/>
    </row>
    <row r="152" spans="1:8" ht="31.5">
      <c r="A152" s="8" t="s">
        <v>723</v>
      </c>
      <c r="B152" s="13" t="s">
        <v>724</v>
      </c>
      <c r="C152" s="16" t="s">
        <v>437</v>
      </c>
      <c r="D152" s="7" t="s">
        <v>37</v>
      </c>
      <c r="E152" s="30"/>
      <c r="F152" s="31">
        <f>SUM(E153:E156)</f>
        <v>442.2</v>
      </c>
      <c r="G152" s="8"/>
      <c r="H152" s="43">
        <f t="shared" si="2"/>
        <v>0</v>
      </c>
    </row>
    <row r="153" spans="1:8">
      <c r="A153" s="8"/>
      <c r="B153" s="13"/>
      <c r="C153" s="16" t="s">
        <v>725</v>
      </c>
      <c r="D153" s="7"/>
      <c r="E153" s="30">
        <v>66.2</v>
      </c>
      <c r="F153" s="31"/>
      <c r="G153" s="8"/>
      <c r="H153" s="43"/>
    </row>
    <row r="154" spans="1:8" ht="31.5">
      <c r="A154" s="8"/>
      <c r="B154" s="13"/>
      <c r="C154" s="16" t="s">
        <v>726</v>
      </c>
      <c r="D154" s="7"/>
      <c r="E154" s="30">
        <v>157.4</v>
      </c>
      <c r="F154" s="31"/>
      <c r="G154" s="8"/>
      <c r="H154" s="43"/>
    </row>
    <row r="155" spans="1:8" ht="31.5">
      <c r="A155" s="8"/>
      <c r="B155" s="13"/>
      <c r="C155" s="16" t="s">
        <v>726</v>
      </c>
      <c r="D155" s="7"/>
      <c r="E155" s="30">
        <v>157.4</v>
      </c>
      <c r="F155" s="31"/>
      <c r="G155" s="8"/>
      <c r="H155" s="43"/>
    </row>
    <row r="156" spans="1:8">
      <c r="A156" s="8"/>
      <c r="B156" s="13"/>
      <c r="C156" s="16" t="s">
        <v>727</v>
      </c>
      <c r="D156" s="7"/>
      <c r="E156" s="30">
        <v>61.2</v>
      </c>
      <c r="F156" s="31"/>
      <c r="G156" s="8"/>
      <c r="H156" s="43"/>
    </row>
    <row r="157" spans="1:8" ht="31.5">
      <c r="A157" s="8" t="s">
        <v>729</v>
      </c>
      <c r="B157" s="13" t="s">
        <v>730</v>
      </c>
      <c r="C157" s="16" t="s">
        <v>441</v>
      </c>
      <c r="D157" s="7" t="s">
        <v>37</v>
      </c>
      <c r="E157" s="30"/>
      <c r="F157" s="31">
        <f>SUM(E158:E161)</f>
        <v>135.72</v>
      </c>
      <c r="G157" s="8"/>
      <c r="H157" s="43">
        <f t="shared" si="2"/>
        <v>0</v>
      </c>
    </row>
    <row r="158" spans="1:8">
      <c r="A158" s="8"/>
      <c r="B158" s="13"/>
      <c r="C158" s="16" t="s">
        <v>731</v>
      </c>
      <c r="D158" s="7"/>
      <c r="E158" s="30">
        <v>33</v>
      </c>
      <c r="F158" s="31"/>
      <c r="G158" s="8"/>
      <c r="H158" s="43"/>
    </row>
    <row r="159" spans="1:8">
      <c r="A159" s="8"/>
      <c r="B159" s="13"/>
      <c r="C159" s="16" t="s">
        <v>732</v>
      </c>
      <c r="D159" s="7"/>
      <c r="E159" s="30">
        <v>28.46</v>
      </c>
      <c r="F159" s="31"/>
      <c r="G159" s="8"/>
      <c r="H159" s="43"/>
    </row>
    <row r="160" spans="1:8">
      <c r="A160" s="8"/>
      <c r="B160" s="13"/>
      <c r="C160" s="16" t="s">
        <v>732</v>
      </c>
      <c r="D160" s="7"/>
      <c r="E160" s="30">
        <v>28.46</v>
      </c>
      <c r="F160" s="31"/>
      <c r="G160" s="8"/>
      <c r="H160" s="43"/>
    </row>
    <row r="161" spans="1:8">
      <c r="A161" s="8"/>
      <c r="B161" s="13"/>
      <c r="C161" s="16" t="s">
        <v>733</v>
      </c>
      <c r="D161" s="7"/>
      <c r="E161" s="30">
        <v>45.8</v>
      </c>
      <c r="F161" s="31"/>
      <c r="G161" s="8"/>
      <c r="H161" s="43"/>
    </row>
    <row r="162" spans="1:8" ht="31.5">
      <c r="A162" s="8" t="s">
        <v>735</v>
      </c>
      <c r="B162" s="13" t="s">
        <v>730</v>
      </c>
      <c r="C162" s="16" t="s">
        <v>736</v>
      </c>
      <c r="D162" s="7" t="s">
        <v>37</v>
      </c>
      <c r="E162" s="30"/>
      <c r="F162" s="31">
        <f>SUM(E163:E166)</f>
        <v>155.4</v>
      </c>
      <c r="G162" s="8"/>
      <c r="H162" s="43">
        <f t="shared" si="2"/>
        <v>0</v>
      </c>
    </row>
    <row r="163" spans="1:8">
      <c r="A163" s="8"/>
      <c r="B163" s="13"/>
      <c r="C163" s="16" t="s">
        <v>737</v>
      </c>
      <c r="D163" s="7"/>
      <c r="E163" s="30">
        <v>36</v>
      </c>
      <c r="F163" s="31"/>
      <c r="G163" s="8"/>
      <c r="H163" s="43"/>
    </row>
    <row r="164" spans="1:8">
      <c r="A164" s="8"/>
      <c r="B164" s="13"/>
      <c r="C164" s="16" t="s">
        <v>738</v>
      </c>
      <c r="D164" s="7"/>
      <c r="E164" s="30">
        <v>42.4</v>
      </c>
      <c r="F164" s="31"/>
      <c r="G164" s="8"/>
      <c r="H164" s="43"/>
    </row>
    <row r="165" spans="1:8">
      <c r="A165" s="8"/>
      <c r="B165" s="13"/>
      <c r="C165" s="16" t="s">
        <v>739</v>
      </c>
      <c r="D165" s="7"/>
      <c r="E165" s="30">
        <v>49</v>
      </c>
      <c r="F165" s="31"/>
      <c r="G165" s="8"/>
      <c r="H165" s="43"/>
    </row>
    <row r="166" spans="1:8">
      <c r="A166" s="8"/>
      <c r="B166" s="13"/>
      <c r="C166" s="16" t="s">
        <v>740</v>
      </c>
      <c r="D166" s="7"/>
      <c r="E166" s="30">
        <v>28</v>
      </c>
      <c r="F166" s="31"/>
      <c r="G166" s="8"/>
      <c r="H166" s="43"/>
    </row>
    <row r="167" spans="1:8" ht="31.5">
      <c r="A167" s="8" t="s">
        <v>742</v>
      </c>
      <c r="B167" s="13" t="s">
        <v>743</v>
      </c>
      <c r="C167" s="16" t="s">
        <v>446</v>
      </c>
      <c r="D167" s="7" t="s">
        <v>37</v>
      </c>
      <c r="E167" s="30"/>
      <c r="F167" s="31">
        <f>SUM(E168:E171)</f>
        <v>36.1</v>
      </c>
      <c r="G167" s="8"/>
      <c r="H167" s="43">
        <f t="shared" si="2"/>
        <v>0</v>
      </c>
    </row>
    <row r="168" spans="1:8">
      <c r="A168" s="8"/>
      <c r="B168" s="13"/>
      <c r="C168" s="16" t="s">
        <v>744</v>
      </c>
      <c r="D168" s="7"/>
      <c r="E168" s="30">
        <v>17.3</v>
      </c>
      <c r="F168" s="31"/>
      <c r="G168" s="8"/>
      <c r="H168" s="43"/>
    </row>
    <row r="169" spans="1:8">
      <c r="A169" s="8"/>
      <c r="B169" s="13"/>
      <c r="C169" s="16" t="s">
        <v>745</v>
      </c>
      <c r="D169" s="7"/>
      <c r="E169" s="30">
        <v>6.6</v>
      </c>
      <c r="F169" s="31"/>
      <c r="G169" s="8"/>
      <c r="H169" s="43"/>
    </row>
    <row r="170" spans="1:8">
      <c r="A170" s="8"/>
      <c r="B170" s="13"/>
      <c r="C170" s="16" t="s">
        <v>745</v>
      </c>
      <c r="D170" s="7"/>
      <c r="E170" s="30">
        <v>6.6</v>
      </c>
      <c r="F170" s="31"/>
      <c r="G170" s="8"/>
      <c r="H170" s="43"/>
    </row>
    <row r="171" spans="1:8">
      <c r="A171" s="8"/>
      <c r="B171" s="13"/>
      <c r="C171" s="16" t="s">
        <v>746</v>
      </c>
      <c r="D171" s="7"/>
      <c r="E171" s="30">
        <v>5.6</v>
      </c>
      <c r="F171" s="31"/>
      <c r="G171" s="8"/>
      <c r="H171" s="43"/>
    </row>
    <row r="172" spans="1:8" ht="31.5">
      <c r="A172" s="8" t="s">
        <v>748</v>
      </c>
      <c r="B172" s="13" t="s">
        <v>749</v>
      </c>
      <c r="C172" s="16" t="s">
        <v>750</v>
      </c>
      <c r="D172" s="7" t="s">
        <v>37</v>
      </c>
      <c r="E172" s="30"/>
      <c r="F172" s="31">
        <f>E173</f>
        <v>49.6</v>
      </c>
      <c r="G172" s="8"/>
      <c r="H172" s="43">
        <f t="shared" si="2"/>
        <v>0</v>
      </c>
    </row>
    <row r="173" spans="1:8">
      <c r="A173" s="8"/>
      <c r="B173" s="13"/>
      <c r="C173" s="16" t="s">
        <v>751</v>
      </c>
      <c r="D173" s="7"/>
      <c r="E173" s="30">
        <v>49.6</v>
      </c>
      <c r="F173" s="31"/>
      <c r="G173" s="8"/>
      <c r="H173" s="43"/>
    </row>
    <row r="174" spans="1:8" ht="31.5">
      <c r="A174" s="8" t="s">
        <v>753</v>
      </c>
      <c r="B174" s="13" t="s">
        <v>754</v>
      </c>
      <c r="C174" s="16" t="s">
        <v>755</v>
      </c>
      <c r="D174" s="7" t="s">
        <v>37</v>
      </c>
      <c r="E174" s="30"/>
      <c r="F174" s="31">
        <f>E175</f>
        <v>1.2</v>
      </c>
      <c r="G174" s="8"/>
      <c r="H174" s="43">
        <f t="shared" si="2"/>
        <v>0</v>
      </c>
    </row>
    <row r="175" spans="1:8">
      <c r="A175" s="8"/>
      <c r="B175" s="13"/>
      <c r="C175" s="16" t="s">
        <v>515</v>
      </c>
      <c r="D175" s="7"/>
      <c r="E175" s="30">
        <v>1.2</v>
      </c>
      <c r="F175" s="31"/>
      <c r="G175" s="8"/>
      <c r="H175" s="43"/>
    </row>
    <row r="176" spans="1:8" ht="31.5">
      <c r="A176" s="8" t="s">
        <v>757</v>
      </c>
      <c r="B176" s="13" t="s">
        <v>758</v>
      </c>
      <c r="C176" s="16" t="s">
        <v>759</v>
      </c>
      <c r="D176" s="7" t="s">
        <v>37</v>
      </c>
      <c r="E176" s="30"/>
      <c r="F176" s="31">
        <f>E177</f>
        <v>17.5</v>
      </c>
      <c r="G176" s="8"/>
      <c r="H176" s="43">
        <f t="shared" si="2"/>
        <v>0</v>
      </c>
    </row>
    <row r="177" spans="1:8">
      <c r="A177" s="8"/>
      <c r="B177" s="13"/>
      <c r="C177" s="16" t="s">
        <v>760</v>
      </c>
      <c r="D177" s="7"/>
      <c r="E177" s="30">
        <v>17.5</v>
      </c>
      <c r="F177" s="31"/>
      <c r="G177" s="8"/>
      <c r="H177" s="43"/>
    </row>
    <row r="178" spans="1:8" ht="31.5">
      <c r="A178" s="8" t="s">
        <v>762</v>
      </c>
      <c r="B178" s="13" t="s">
        <v>763</v>
      </c>
      <c r="C178" s="16" t="s">
        <v>764</v>
      </c>
      <c r="D178" s="7" t="s">
        <v>6</v>
      </c>
      <c r="E178" s="30"/>
      <c r="F178" s="31">
        <f>E179</f>
        <v>234</v>
      </c>
      <c r="G178" s="8"/>
      <c r="H178" s="43">
        <f t="shared" si="2"/>
        <v>0</v>
      </c>
    </row>
    <row r="179" spans="1:8" ht="63">
      <c r="A179" s="8"/>
      <c r="B179" s="13"/>
      <c r="C179" s="16" t="s">
        <v>765</v>
      </c>
      <c r="D179" s="7"/>
      <c r="E179" s="30">
        <v>234</v>
      </c>
      <c r="F179" s="31"/>
      <c r="G179" s="8"/>
      <c r="H179" s="43"/>
    </row>
    <row r="180" spans="1:8" ht="47.25">
      <c r="A180" s="8" t="s">
        <v>766</v>
      </c>
      <c r="B180" s="13" t="s">
        <v>767</v>
      </c>
      <c r="C180" s="16" t="s">
        <v>768</v>
      </c>
      <c r="D180" s="7" t="s">
        <v>37</v>
      </c>
      <c r="E180" s="30"/>
      <c r="F180" s="31">
        <f>SUM(E181:E182)</f>
        <v>777.3</v>
      </c>
      <c r="G180" s="8"/>
      <c r="H180" s="43">
        <f t="shared" si="2"/>
        <v>0</v>
      </c>
    </row>
    <row r="181" spans="1:8">
      <c r="A181" s="8"/>
      <c r="B181" s="13"/>
      <c r="C181" s="16" t="s">
        <v>769</v>
      </c>
      <c r="D181" s="7"/>
      <c r="E181" s="30">
        <v>335.1</v>
      </c>
      <c r="F181" s="31"/>
      <c r="G181" s="8"/>
      <c r="H181" s="43"/>
    </row>
    <row r="182" spans="1:8">
      <c r="A182" s="8"/>
      <c r="B182" s="13"/>
      <c r="C182" s="16" t="s">
        <v>728</v>
      </c>
      <c r="D182" s="7"/>
      <c r="E182" s="30">
        <v>442.2</v>
      </c>
      <c r="F182" s="31"/>
      <c r="G182" s="8"/>
      <c r="H182" s="43"/>
    </row>
    <row r="183" spans="1:8" ht="47.25">
      <c r="A183" s="8" t="s">
        <v>770</v>
      </c>
      <c r="B183" s="13" t="s">
        <v>771</v>
      </c>
      <c r="C183" s="16" t="s">
        <v>772</v>
      </c>
      <c r="D183" s="7" t="s">
        <v>37</v>
      </c>
      <c r="E183" s="30"/>
      <c r="F183" s="31">
        <f>E184</f>
        <v>135.72</v>
      </c>
      <c r="G183" s="8"/>
      <c r="H183" s="43">
        <f t="shared" si="2"/>
        <v>0</v>
      </c>
    </row>
    <row r="184" spans="1:8">
      <c r="A184" s="8"/>
      <c r="B184" s="13"/>
      <c r="C184" s="16" t="s">
        <v>734</v>
      </c>
      <c r="D184" s="7"/>
      <c r="E184" s="30">
        <v>135.72</v>
      </c>
      <c r="F184" s="31"/>
      <c r="G184" s="8"/>
      <c r="H184" s="43"/>
    </row>
    <row r="185" spans="1:8" ht="47.25">
      <c r="A185" s="8" t="s">
        <v>773</v>
      </c>
      <c r="B185" s="13" t="s">
        <v>774</v>
      </c>
      <c r="C185" s="16" t="s">
        <v>775</v>
      </c>
      <c r="D185" s="7" t="s">
        <v>37</v>
      </c>
      <c r="E185" s="30"/>
      <c r="F185" s="31">
        <f>E186</f>
        <v>155.4</v>
      </c>
      <c r="G185" s="8"/>
      <c r="H185" s="43">
        <f t="shared" si="2"/>
        <v>0</v>
      </c>
    </row>
    <row r="186" spans="1:8">
      <c r="A186" s="8"/>
      <c r="B186" s="13"/>
      <c r="C186" s="16" t="s">
        <v>741</v>
      </c>
      <c r="D186" s="7"/>
      <c r="E186" s="30">
        <v>155.4</v>
      </c>
      <c r="F186" s="31"/>
      <c r="G186" s="8"/>
      <c r="H186" s="43"/>
    </row>
    <row r="187" spans="1:8" ht="47.25">
      <c r="A187" s="8" t="s">
        <v>776</v>
      </c>
      <c r="B187" s="13" t="s">
        <v>777</v>
      </c>
      <c r="C187" s="16" t="s">
        <v>778</v>
      </c>
      <c r="D187" s="7" t="s">
        <v>37</v>
      </c>
      <c r="E187" s="30"/>
      <c r="F187" s="31">
        <f>E188</f>
        <v>36.1</v>
      </c>
      <c r="G187" s="8"/>
      <c r="H187" s="43">
        <f t="shared" si="2"/>
        <v>0</v>
      </c>
    </row>
    <row r="188" spans="1:8">
      <c r="A188" s="8"/>
      <c r="B188" s="13"/>
      <c r="C188" s="16" t="s">
        <v>747</v>
      </c>
      <c r="D188" s="7"/>
      <c r="E188" s="30">
        <v>36.1</v>
      </c>
      <c r="F188" s="31"/>
      <c r="G188" s="8"/>
      <c r="H188" s="43"/>
    </row>
    <row r="189" spans="1:8" ht="47.25">
      <c r="A189" s="8" t="s">
        <v>779</v>
      </c>
      <c r="B189" s="13" t="s">
        <v>780</v>
      </c>
      <c r="C189" s="16" t="s">
        <v>781</v>
      </c>
      <c r="D189" s="7" t="s">
        <v>37</v>
      </c>
      <c r="E189" s="30"/>
      <c r="F189" s="31">
        <f>E190</f>
        <v>49.6</v>
      </c>
      <c r="G189" s="8"/>
      <c r="H189" s="43">
        <f t="shared" si="2"/>
        <v>0</v>
      </c>
    </row>
    <row r="190" spans="1:8">
      <c r="A190" s="8"/>
      <c r="B190" s="13"/>
      <c r="C190" s="16" t="s">
        <v>752</v>
      </c>
      <c r="D190" s="7"/>
      <c r="E190" s="30">
        <v>49.6</v>
      </c>
      <c r="F190" s="31"/>
      <c r="G190" s="8"/>
      <c r="H190" s="43"/>
    </row>
    <row r="191" spans="1:8" ht="47.25">
      <c r="A191" s="8" t="s">
        <v>782</v>
      </c>
      <c r="B191" s="13" t="s">
        <v>783</v>
      </c>
      <c r="C191" s="16" t="s">
        <v>784</v>
      </c>
      <c r="D191" s="7" t="s">
        <v>37</v>
      </c>
      <c r="E191" s="30"/>
      <c r="F191" s="31">
        <f>E192</f>
        <v>1.2</v>
      </c>
      <c r="G191" s="8"/>
      <c r="H191" s="43">
        <f t="shared" si="2"/>
        <v>0</v>
      </c>
    </row>
    <row r="192" spans="1:8">
      <c r="A192" s="8"/>
      <c r="B192" s="13"/>
      <c r="C192" s="16" t="s">
        <v>756</v>
      </c>
      <c r="D192" s="7"/>
      <c r="E192" s="30">
        <v>1.2</v>
      </c>
      <c r="F192" s="31"/>
      <c r="G192" s="8"/>
      <c r="H192" s="43"/>
    </row>
    <row r="193" spans="1:8" ht="47.25">
      <c r="A193" s="8" t="s">
        <v>785</v>
      </c>
      <c r="B193" s="13" t="s">
        <v>783</v>
      </c>
      <c r="C193" s="16" t="s">
        <v>786</v>
      </c>
      <c r="D193" s="7" t="s">
        <v>37</v>
      </c>
      <c r="E193" s="30"/>
      <c r="F193" s="31">
        <f>E194</f>
        <v>17.5</v>
      </c>
      <c r="G193" s="8"/>
      <c r="H193" s="43">
        <f t="shared" si="2"/>
        <v>0</v>
      </c>
    </row>
    <row r="194" spans="1:8">
      <c r="A194" s="8"/>
      <c r="B194" s="13"/>
      <c r="C194" s="16" t="s">
        <v>761</v>
      </c>
      <c r="D194" s="7"/>
      <c r="E194" s="30">
        <v>17.5</v>
      </c>
      <c r="F194" s="31"/>
      <c r="G194" s="8"/>
      <c r="H194" s="43"/>
    </row>
    <row r="195" spans="1:8" ht="31.5">
      <c r="A195" s="8" t="s">
        <v>787</v>
      </c>
      <c r="B195" s="13" t="s">
        <v>788</v>
      </c>
      <c r="C195" s="16" t="s">
        <v>789</v>
      </c>
      <c r="D195" s="7" t="s">
        <v>6</v>
      </c>
      <c r="E195" s="30"/>
      <c r="F195" s="31">
        <f>SUM(E196:E199)</f>
        <v>78</v>
      </c>
      <c r="G195" s="8"/>
      <c r="H195" s="43">
        <f t="shared" si="2"/>
        <v>0</v>
      </c>
    </row>
    <row r="196" spans="1:8">
      <c r="A196" s="8"/>
      <c r="B196" s="13" t="s">
        <v>790</v>
      </c>
      <c r="C196" s="16">
        <v>13</v>
      </c>
      <c r="D196" s="7"/>
      <c r="E196" s="30">
        <v>13</v>
      </c>
      <c r="F196" s="31"/>
      <c r="G196" s="8"/>
      <c r="H196" s="43"/>
    </row>
    <row r="197" spans="1:8">
      <c r="A197" s="8"/>
      <c r="B197" s="13" t="s">
        <v>791</v>
      </c>
      <c r="C197" s="16">
        <v>28</v>
      </c>
      <c r="D197" s="7"/>
      <c r="E197" s="30">
        <v>28</v>
      </c>
      <c r="F197" s="31"/>
      <c r="G197" s="8"/>
      <c r="H197" s="43"/>
    </row>
    <row r="198" spans="1:8">
      <c r="A198" s="8"/>
      <c r="B198" s="13" t="s">
        <v>792</v>
      </c>
      <c r="C198" s="16">
        <v>26</v>
      </c>
      <c r="D198" s="7"/>
      <c r="E198" s="30">
        <v>26</v>
      </c>
      <c r="F198" s="31"/>
      <c r="G198" s="8"/>
      <c r="H198" s="43"/>
    </row>
    <row r="199" spans="1:8">
      <c r="A199" s="8"/>
      <c r="B199" s="13" t="s">
        <v>715</v>
      </c>
      <c r="C199" s="16">
        <v>11</v>
      </c>
      <c r="D199" s="7"/>
      <c r="E199" s="30">
        <v>11</v>
      </c>
      <c r="F199" s="31"/>
      <c r="G199" s="8"/>
      <c r="H199" s="43"/>
    </row>
    <row r="200" spans="1:8" ht="31.5">
      <c r="A200" s="8" t="s">
        <v>793</v>
      </c>
      <c r="B200" s="13" t="s">
        <v>794</v>
      </c>
      <c r="C200" s="16" t="s">
        <v>795</v>
      </c>
      <c r="D200" s="7" t="s">
        <v>6</v>
      </c>
      <c r="E200" s="30"/>
      <c r="F200" s="31">
        <f>SUM(E201:E202)</f>
        <v>4</v>
      </c>
      <c r="G200" s="8"/>
      <c r="H200" s="43">
        <f t="shared" ref="H200:H258" si="3">F200*G200</f>
        <v>0</v>
      </c>
    </row>
    <row r="201" spans="1:8">
      <c r="A201" s="8"/>
      <c r="B201" s="13" t="s">
        <v>791</v>
      </c>
      <c r="C201" s="16">
        <v>1</v>
      </c>
      <c r="D201" s="7"/>
      <c r="E201" s="30">
        <v>1</v>
      </c>
      <c r="F201" s="31"/>
      <c r="G201" s="8"/>
      <c r="H201" s="43"/>
    </row>
    <row r="202" spans="1:8">
      <c r="A202" s="8"/>
      <c r="B202" s="13" t="s">
        <v>715</v>
      </c>
      <c r="C202" s="16">
        <v>3</v>
      </c>
      <c r="D202" s="7"/>
      <c r="E202" s="30">
        <v>3</v>
      </c>
      <c r="F202" s="31"/>
      <c r="G202" s="8"/>
      <c r="H202" s="43"/>
    </row>
    <row r="203" spans="1:8" ht="63">
      <c r="A203" s="8" t="s">
        <v>796</v>
      </c>
      <c r="B203" s="13" t="s">
        <v>797</v>
      </c>
      <c r="C203" s="16" t="s">
        <v>798</v>
      </c>
      <c r="D203" s="7" t="s">
        <v>799</v>
      </c>
      <c r="E203" s="30"/>
      <c r="F203" s="31">
        <f>E204</f>
        <v>164</v>
      </c>
      <c r="G203" s="8"/>
      <c r="H203" s="43">
        <f t="shared" si="3"/>
        <v>0</v>
      </c>
    </row>
    <row r="204" spans="1:8">
      <c r="A204" s="8"/>
      <c r="B204" s="13"/>
      <c r="C204" s="16" t="s">
        <v>800</v>
      </c>
      <c r="D204" s="7"/>
      <c r="E204" s="30">
        <v>164</v>
      </c>
      <c r="F204" s="31"/>
      <c r="G204" s="8"/>
      <c r="H204" s="43"/>
    </row>
    <row r="205" spans="1:8" ht="47.25">
      <c r="A205" s="8" t="s">
        <v>801</v>
      </c>
      <c r="B205" s="13" t="s">
        <v>802</v>
      </c>
      <c r="C205" s="16" t="s">
        <v>803</v>
      </c>
      <c r="D205" s="7" t="s">
        <v>6</v>
      </c>
      <c r="E205" s="30"/>
      <c r="F205" s="31">
        <f>E206</f>
        <v>50</v>
      </c>
      <c r="G205" s="8"/>
      <c r="H205" s="43">
        <f t="shared" si="3"/>
        <v>0</v>
      </c>
    </row>
    <row r="206" spans="1:8">
      <c r="A206" s="8"/>
      <c r="B206" s="13"/>
      <c r="C206" s="16" t="s">
        <v>804</v>
      </c>
      <c r="D206" s="7"/>
      <c r="E206" s="30">
        <v>50</v>
      </c>
      <c r="F206" s="31"/>
      <c r="G206" s="8"/>
      <c r="H206" s="43"/>
    </row>
    <row r="207" spans="1:8" ht="47.25">
      <c r="A207" s="8" t="s">
        <v>805</v>
      </c>
      <c r="B207" s="13" t="s">
        <v>806</v>
      </c>
      <c r="C207" s="16" t="s">
        <v>807</v>
      </c>
      <c r="D207" s="7" t="s">
        <v>37</v>
      </c>
      <c r="E207" s="30"/>
      <c r="F207" s="31">
        <f>E208</f>
        <v>24</v>
      </c>
      <c r="G207" s="8"/>
      <c r="H207" s="43">
        <f t="shared" si="3"/>
        <v>0</v>
      </c>
    </row>
    <row r="208" spans="1:8">
      <c r="A208" s="8"/>
      <c r="B208" s="13"/>
      <c r="C208" s="16" t="s">
        <v>808</v>
      </c>
      <c r="D208" s="7"/>
      <c r="E208" s="30">
        <v>24</v>
      </c>
      <c r="F208" s="31"/>
      <c r="G208" s="8"/>
      <c r="H208" s="43"/>
    </row>
    <row r="209" spans="1:8" ht="31.5">
      <c r="A209" s="8" t="s">
        <v>810</v>
      </c>
      <c r="B209" s="13" t="s">
        <v>811</v>
      </c>
      <c r="C209" s="16" t="s">
        <v>812</v>
      </c>
      <c r="D209" s="7" t="s">
        <v>37</v>
      </c>
      <c r="E209" s="30"/>
      <c r="F209" s="31">
        <f>E210</f>
        <v>24</v>
      </c>
      <c r="G209" s="8"/>
      <c r="H209" s="43">
        <f t="shared" si="3"/>
        <v>0</v>
      </c>
    </row>
    <row r="210" spans="1:8">
      <c r="A210" s="8"/>
      <c r="B210" s="13"/>
      <c r="C210" s="16" t="s">
        <v>809</v>
      </c>
      <c r="D210" s="7"/>
      <c r="E210" s="30">
        <v>24</v>
      </c>
      <c r="F210" s="31"/>
      <c r="G210" s="8"/>
      <c r="H210" s="43"/>
    </row>
    <row r="211" spans="1:8" ht="31.5">
      <c r="A211" s="8" t="s">
        <v>813</v>
      </c>
      <c r="B211" s="13" t="s">
        <v>814</v>
      </c>
      <c r="C211" s="16" t="s">
        <v>815</v>
      </c>
      <c r="D211" s="7" t="s">
        <v>6</v>
      </c>
      <c r="E211" s="30"/>
      <c r="F211" s="31">
        <f>E212</f>
        <v>82</v>
      </c>
      <c r="G211" s="8"/>
      <c r="H211" s="43">
        <f t="shared" si="3"/>
        <v>0</v>
      </c>
    </row>
    <row r="212" spans="1:8">
      <c r="A212" s="8"/>
      <c r="B212" s="13"/>
      <c r="C212" s="16" t="s">
        <v>816</v>
      </c>
      <c r="D212" s="7"/>
      <c r="E212" s="30">
        <v>82</v>
      </c>
      <c r="F212" s="31"/>
      <c r="G212" s="8"/>
      <c r="H212" s="43"/>
    </row>
    <row r="213" spans="1:8" ht="47.25">
      <c r="A213" s="8" t="s">
        <v>817</v>
      </c>
      <c r="B213" s="13" t="s">
        <v>818</v>
      </c>
      <c r="C213" s="16" t="s">
        <v>819</v>
      </c>
      <c r="D213" s="7" t="s">
        <v>6</v>
      </c>
      <c r="E213" s="30"/>
      <c r="F213" s="31">
        <f>E214</f>
        <v>82</v>
      </c>
      <c r="G213" s="8"/>
      <c r="H213" s="43">
        <f t="shared" si="3"/>
        <v>0</v>
      </c>
    </row>
    <row r="214" spans="1:8">
      <c r="A214" s="8"/>
      <c r="B214" s="13"/>
      <c r="C214" s="16">
        <v>82</v>
      </c>
      <c r="D214" s="7"/>
      <c r="E214" s="30">
        <v>82</v>
      </c>
      <c r="F214" s="31"/>
      <c r="G214" s="8"/>
      <c r="H214" s="43"/>
    </row>
    <row r="215" spans="1:8" ht="31.5">
      <c r="A215" s="8" t="s">
        <v>820</v>
      </c>
      <c r="B215" s="13" t="s">
        <v>821</v>
      </c>
      <c r="C215" s="16" t="s">
        <v>822</v>
      </c>
      <c r="D215" s="7" t="s">
        <v>823</v>
      </c>
      <c r="E215" s="30"/>
      <c r="F215" s="31">
        <f>E216</f>
        <v>82</v>
      </c>
      <c r="G215" s="8"/>
      <c r="H215" s="43">
        <f t="shared" si="3"/>
        <v>0</v>
      </c>
    </row>
    <row r="216" spans="1:8">
      <c r="A216" s="8"/>
      <c r="B216" s="13"/>
      <c r="C216" s="16">
        <v>82</v>
      </c>
      <c r="D216" s="7"/>
      <c r="E216" s="30">
        <v>82</v>
      </c>
      <c r="F216" s="31"/>
      <c r="G216" s="8"/>
      <c r="H216" s="43"/>
    </row>
    <row r="217" spans="1:8" ht="31.5">
      <c r="A217" s="8" t="s">
        <v>824</v>
      </c>
      <c r="B217" s="13" t="s">
        <v>825</v>
      </c>
      <c r="C217" s="16" t="s">
        <v>826</v>
      </c>
      <c r="D217" s="7" t="s">
        <v>6</v>
      </c>
      <c r="E217" s="30"/>
      <c r="F217" s="31">
        <f>E218</f>
        <v>3</v>
      </c>
      <c r="G217" s="8"/>
      <c r="H217" s="43">
        <f t="shared" si="3"/>
        <v>0</v>
      </c>
    </row>
    <row r="218" spans="1:8">
      <c r="A218" s="8"/>
      <c r="B218" s="13"/>
      <c r="C218" s="16">
        <v>3</v>
      </c>
      <c r="D218" s="7"/>
      <c r="E218" s="30">
        <v>3</v>
      </c>
      <c r="F218" s="31"/>
      <c r="G218" s="8"/>
      <c r="H218" s="43"/>
    </row>
    <row r="219" spans="1:8" ht="31.5">
      <c r="A219" s="8" t="s">
        <v>827</v>
      </c>
      <c r="B219" s="13" t="s">
        <v>828</v>
      </c>
      <c r="C219" s="16" t="s">
        <v>829</v>
      </c>
      <c r="D219" s="7" t="s">
        <v>6</v>
      </c>
      <c r="E219" s="30"/>
      <c r="F219" s="31">
        <f>E220</f>
        <v>1</v>
      </c>
      <c r="G219" s="8"/>
      <c r="H219" s="43">
        <f t="shared" si="3"/>
        <v>0</v>
      </c>
    </row>
    <row r="220" spans="1:8">
      <c r="A220" s="8"/>
      <c r="B220" s="13"/>
      <c r="C220" s="16">
        <v>1</v>
      </c>
      <c r="D220" s="7"/>
      <c r="E220" s="30">
        <v>1</v>
      </c>
      <c r="F220" s="31"/>
      <c r="G220" s="8"/>
      <c r="H220" s="43"/>
    </row>
    <row r="221" spans="1:8" ht="31.5">
      <c r="A221" s="8" t="s">
        <v>830</v>
      </c>
      <c r="B221" s="13" t="s">
        <v>825</v>
      </c>
      <c r="C221" s="16" t="s">
        <v>831</v>
      </c>
      <c r="D221" s="7" t="s">
        <v>6</v>
      </c>
      <c r="E221" s="30"/>
      <c r="F221" s="31">
        <f>E222</f>
        <v>3</v>
      </c>
      <c r="G221" s="8"/>
      <c r="H221" s="43">
        <f t="shared" si="3"/>
        <v>0</v>
      </c>
    </row>
    <row r="222" spans="1:8">
      <c r="A222" s="8"/>
      <c r="B222" s="13"/>
      <c r="C222" s="16">
        <v>3</v>
      </c>
      <c r="D222" s="7"/>
      <c r="E222" s="30">
        <v>3</v>
      </c>
      <c r="F222" s="31"/>
      <c r="G222" s="8"/>
      <c r="H222" s="43"/>
    </row>
    <row r="223" spans="1:8" ht="31.5">
      <c r="A223" s="8" t="s">
        <v>832</v>
      </c>
      <c r="B223" s="13" t="s">
        <v>828</v>
      </c>
      <c r="C223" s="16" t="s">
        <v>833</v>
      </c>
      <c r="D223" s="7" t="s">
        <v>6</v>
      </c>
      <c r="E223" s="30"/>
      <c r="F223" s="31">
        <f>E224</f>
        <v>1</v>
      </c>
      <c r="G223" s="8"/>
      <c r="H223" s="43">
        <f t="shared" si="3"/>
        <v>0</v>
      </c>
    </row>
    <row r="224" spans="1:8">
      <c r="A224" s="8"/>
      <c r="B224" s="13"/>
      <c r="C224" s="16">
        <v>1</v>
      </c>
      <c r="D224" s="7"/>
      <c r="E224" s="30">
        <v>1</v>
      </c>
      <c r="F224" s="31"/>
      <c r="G224" s="8"/>
      <c r="H224" s="43"/>
    </row>
    <row r="225" spans="1:8" ht="31.5">
      <c r="A225" s="8" t="s">
        <v>834</v>
      </c>
      <c r="B225" s="13" t="s">
        <v>835</v>
      </c>
      <c r="C225" s="16" t="s">
        <v>836</v>
      </c>
      <c r="D225" s="7" t="s">
        <v>6</v>
      </c>
      <c r="E225" s="30"/>
      <c r="F225" s="31">
        <f>E226</f>
        <v>2</v>
      </c>
      <c r="G225" s="8"/>
      <c r="H225" s="43">
        <f t="shared" si="3"/>
        <v>0</v>
      </c>
    </row>
    <row r="226" spans="1:8">
      <c r="A226" s="8"/>
      <c r="B226" s="13"/>
      <c r="C226" s="16">
        <v>2</v>
      </c>
      <c r="D226" s="7"/>
      <c r="E226" s="30">
        <v>2</v>
      </c>
      <c r="F226" s="31"/>
      <c r="G226" s="8"/>
      <c r="H226" s="43"/>
    </row>
    <row r="227" spans="1:8" ht="31.5">
      <c r="A227" s="8" t="s">
        <v>837</v>
      </c>
      <c r="B227" s="13" t="s">
        <v>838</v>
      </c>
      <c r="C227" s="16" t="s">
        <v>839</v>
      </c>
      <c r="D227" s="7" t="s">
        <v>6</v>
      </c>
      <c r="E227" s="30"/>
      <c r="F227" s="31">
        <f>E228</f>
        <v>2</v>
      </c>
      <c r="G227" s="8"/>
      <c r="H227" s="43">
        <f t="shared" si="3"/>
        <v>0</v>
      </c>
    </row>
    <row r="228" spans="1:8">
      <c r="A228" s="8"/>
      <c r="B228" s="13"/>
      <c r="C228" s="16">
        <v>2</v>
      </c>
      <c r="D228" s="7"/>
      <c r="E228" s="30">
        <v>2</v>
      </c>
      <c r="F228" s="31"/>
      <c r="G228" s="8"/>
      <c r="H228" s="43"/>
    </row>
    <row r="229" spans="1:8" ht="31.5">
      <c r="A229" s="8" t="s">
        <v>840</v>
      </c>
      <c r="B229" s="13" t="s">
        <v>841</v>
      </c>
      <c r="C229" s="16" t="s">
        <v>842</v>
      </c>
      <c r="D229" s="7" t="s">
        <v>6</v>
      </c>
      <c r="E229" s="30"/>
      <c r="F229" s="31">
        <f>E230</f>
        <v>2</v>
      </c>
      <c r="G229" s="8"/>
      <c r="H229" s="43">
        <f t="shared" si="3"/>
        <v>0</v>
      </c>
    </row>
    <row r="230" spans="1:8">
      <c r="A230" s="8"/>
      <c r="B230" s="13"/>
      <c r="C230" s="16">
        <v>2</v>
      </c>
      <c r="D230" s="7"/>
      <c r="E230" s="30">
        <v>2</v>
      </c>
      <c r="F230" s="31"/>
      <c r="G230" s="8"/>
      <c r="H230" s="43"/>
    </row>
    <row r="231" spans="1:8" s="4" customFormat="1">
      <c r="A231" s="45">
        <v>4</v>
      </c>
      <c r="B231" s="46"/>
      <c r="C231" s="47" t="s">
        <v>987</v>
      </c>
      <c r="D231" s="45"/>
      <c r="E231" s="48"/>
      <c r="F231" s="49"/>
      <c r="G231" s="50"/>
      <c r="H231" s="80">
        <f>SUM(H232:H309)</f>
        <v>0</v>
      </c>
    </row>
    <row r="232" spans="1:8" ht="31.5">
      <c r="A232" s="8" t="s">
        <v>843</v>
      </c>
      <c r="B232" s="13" t="s">
        <v>844</v>
      </c>
      <c r="C232" s="16" t="s">
        <v>845</v>
      </c>
      <c r="D232" s="7" t="s">
        <v>239</v>
      </c>
      <c r="E232" s="30"/>
      <c r="F232" s="31">
        <f>E233</f>
        <v>67</v>
      </c>
      <c r="G232" s="8"/>
      <c r="H232" s="43">
        <f t="shared" si="3"/>
        <v>0</v>
      </c>
    </row>
    <row r="233" spans="1:8">
      <c r="A233" s="8"/>
      <c r="B233" s="13"/>
      <c r="C233" s="16">
        <v>67</v>
      </c>
      <c r="D233" s="7"/>
      <c r="E233" s="30">
        <v>67</v>
      </c>
      <c r="F233" s="31"/>
      <c r="G233" s="8"/>
      <c r="H233" s="43"/>
    </row>
    <row r="234" spans="1:8" ht="31.5">
      <c r="A234" s="8" t="s">
        <v>846</v>
      </c>
      <c r="B234" s="13" t="s">
        <v>847</v>
      </c>
      <c r="C234" s="16" t="s">
        <v>848</v>
      </c>
      <c r="D234" s="7" t="s">
        <v>239</v>
      </c>
      <c r="E234" s="30"/>
      <c r="F234" s="31">
        <f>E235</f>
        <v>9</v>
      </c>
      <c r="G234" s="8"/>
      <c r="H234" s="43">
        <f t="shared" si="3"/>
        <v>0</v>
      </c>
    </row>
    <row r="235" spans="1:8">
      <c r="A235" s="8"/>
      <c r="B235" s="13"/>
      <c r="C235" s="16">
        <v>9</v>
      </c>
      <c r="D235" s="7"/>
      <c r="E235" s="30">
        <v>9</v>
      </c>
      <c r="F235" s="31"/>
      <c r="G235" s="8"/>
      <c r="H235" s="43"/>
    </row>
    <row r="236" spans="1:8" ht="63">
      <c r="A236" s="8" t="s">
        <v>849</v>
      </c>
      <c r="B236" s="13" t="s">
        <v>850</v>
      </c>
      <c r="C236" s="16" t="s">
        <v>851</v>
      </c>
      <c r="D236" s="7" t="s">
        <v>6</v>
      </c>
      <c r="E236" s="30"/>
      <c r="F236" s="31">
        <f>E237</f>
        <v>26</v>
      </c>
      <c r="G236" s="8"/>
      <c r="H236" s="43">
        <f t="shared" si="3"/>
        <v>0</v>
      </c>
    </row>
    <row r="237" spans="1:8">
      <c r="A237" s="8"/>
      <c r="B237" s="13"/>
      <c r="C237" s="16">
        <v>26</v>
      </c>
      <c r="D237" s="7"/>
      <c r="E237" s="30">
        <v>26</v>
      </c>
      <c r="F237" s="31"/>
      <c r="G237" s="8"/>
      <c r="H237" s="43"/>
    </row>
    <row r="238" spans="1:8" ht="31.5">
      <c r="A238" s="8" t="s">
        <v>852</v>
      </c>
      <c r="B238" s="13" t="s">
        <v>853</v>
      </c>
      <c r="C238" s="16" t="s">
        <v>854</v>
      </c>
      <c r="D238" s="7" t="s">
        <v>6</v>
      </c>
      <c r="E238" s="30"/>
      <c r="F238" s="31">
        <f>E239</f>
        <v>26</v>
      </c>
      <c r="G238" s="8"/>
      <c r="H238" s="43">
        <f t="shared" si="3"/>
        <v>0</v>
      </c>
    </row>
    <row r="239" spans="1:8">
      <c r="A239" s="8"/>
      <c r="B239" s="13"/>
      <c r="C239" s="16">
        <v>26</v>
      </c>
      <c r="D239" s="7"/>
      <c r="E239" s="30">
        <v>26</v>
      </c>
      <c r="F239" s="31"/>
      <c r="G239" s="8"/>
      <c r="H239" s="43"/>
    </row>
    <row r="240" spans="1:8" ht="31.5">
      <c r="A240" s="8" t="s">
        <v>855</v>
      </c>
      <c r="B240" s="13" t="s">
        <v>856</v>
      </c>
      <c r="C240" s="16" t="s">
        <v>857</v>
      </c>
      <c r="D240" s="7" t="s">
        <v>37</v>
      </c>
      <c r="E240" s="30"/>
      <c r="F240" s="31">
        <f>E241</f>
        <v>1875</v>
      </c>
      <c r="G240" s="8"/>
      <c r="H240" s="43">
        <f t="shared" si="3"/>
        <v>0</v>
      </c>
    </row>
    <row r="241" spans="1:8">
      <c r="A241" s="8"/>
      <c r="B241" s="13"/>
      <c r="C241" s="16">
        <v>1875</v>
      </c>
      <c r="D241" s="7"/>
      <c r="E241" s="30">
        <v>1875</v>
      </c>
      <c r="F241" s="31"/>
      <c r="G241" s="8"/>
      <c r="H241" s="43"/>
    </row>
    <row r="242" spans="1:8" ht="31.5">
      <c r="A242" s="8" t="s">
        <v>858</v>
      </c>
      <c r="B242" s="13" t="s">
        <v>859</v>
      </c>
      <c r="C242" s="16" t="s">
        <v>309</v>
      </c>
      <c r="D242" s="7" t="s">
        <v>37</v>
      </c>
      <c r="E242" s="30"/>
      <c r="F242" s="31">
        <f>SUM(E243:E244)</f>
        <v>314.3</v>
      </c>
      <c r="G242" s="8"/>
      <c r="H242" s="43">
        <f t="shared" si="3"/>
        <v>0</v>
      </c>
    </row>
    <row r="243" spans="1:8">
      <c r="A243" s="8"/>
      <c r="B243" s="13"/>
      <c r="C243" s="16" t="s">
        <v>860</v>
      </c>
      <c r="D243" s="7"/>
      <c r="E243" s="30">
        <v>184.8</v>
      </c>
      <c r="F243" s="31"/>
      <c r="G243" s="8"/>
      <c r="H243" s="43"/>
    </row>
    <row r="244" spans="1:8" ht="31.5">
      <c r="A244" s="8"/>
      <c r="B244" s="13"/>
      <c r="C244" s="16" t="s">
        <v>861</v>
      </c>
      <c r="D244" s="7"/>
      <c r="E244" s="30">
        <v>129.5</v>
      </c>
      <c r="F244" s="31"/>
      <c r="G244" s="8"/>
      <c r="H244" s="43"/>
    </row>
    <row r="245" spans="1:8" ht="47.25">
      <c r="A245" s="8" t="s">
        <v>863</v>
      </c>
      <c r="B245" s="13" t="s">
        <v>864</v>
      </c>
      <c r="C245" s="16" t="s">
        <v>865</v>
      </c>
      <c r="D245" s="7" t="s">
        <v>37</v>
      </c>
      <c r="E245" s="30"/>
      <c r="F245" s="31">
        <f>SUM(E246:E247)</f>
        <v>3177.2</v>
      </c>
      <c r="G245" s="8"/>
      <c r="H245" s="43">
        <f t="shared" si="3"/>
        <v>0</v>
      </c>
    </row>
    <row r="246" spans="1:8">
      <c r="A246" s="8"/>
      <c r="B246" s="13"/>
      <c r="C246" s="16" t="s">
        <v>866</v>
      </c>
      <c r="D246" s="7"/>
      <c r="E246" s="30">
        <v>1179.2</v>
      </c>
      <c r="F246" s="31"/>
      <c r="G246" s="8"/>
      <c r="H246" s="43"/>
    </row>
    <row r="247" spans="1:8" ht="47.25">
      <c r="A247" s="8"/>
      <c r="B247" s="13"/>
      <c r="C247" s="16" t="s">
        <v>867</v>
      </c>
      <c r="D247" s="7"/>
      <c r="E247" s="30">
        <v>1998</v>
      </c>
      <c r="F247" s="31"/>
      <c r="G247" s="8"/>
      <c r="H247" s="43"/>
    </row>
    <row r="248" spans="1:8">
      <c r="A248" s="8" t="s">
        <v>367</v>
      </c>
      <c r="B248" s="13" t="s">
        <v>868</v>
      </c>
      <c r="C248" s="16" t="s">
        <v>869</v>
      </c>
      <c r="D248" s="7" t="s">
        <v>37</v>
      </c>
      <c r="E248" s="30"/>
      <c r="F248" s="31">
        <f>E249</f>
        <v>314.3</v>
      </c>
      <c r="G248" s="8"/>
      <c r="H248" s="43">
        <f t="shared" si="3"/>
        <v>0</v>
      </c>
    </row>
    <row r="249" spans="1:8">
      <c r="A249" s="8"/>
      <c r="B249" s="13"/>
      <c r="C249" s="16" t="s">
        <v>862</v>
      </c>
      <c r="D249" s="7"/>
      <c r="E249" s="30">
        <v>314.3</v>
      </c>
      <c r="F249" s="31"/>
      <c r="G249" s="8"/>
      <c r="H249" s="43"/>
    </row>
    <row r="250" spans="1:8" ht="31.5">
      <c r="A250" s="8" t="s">
        <v>870</v>
      </c>
      <c r="B250" s="13" t="s">
        <v>871</v>
      </c>
      <c r="C250" s="16" t="s">
        <v>313</v>
      </c>
      <c r="D250" s="7" t="s">
        <v>15</v>
      </c>
      <c r="E250" s="30"/>
      <c r="F250" s="31">
        <f>E251</f>
        <v>0.629</v>
      </c>
      <c r="G250" s="8"/>
      <c r="H250" s="43">
        <f t="shared" si="3"/>
        <v>0</v>
      </c>
    </row>
    <row r="251" spans="1:8">
      <c r="A251" s="8"/>
      <c r="B251" s="13"/>
      <c r="C251" s="16" t="s">
        <v>872</v>
      </c>
      <c r="D251" s="7"/>
      <c r="E251" s="30">
        <v>0.629</v>
      </c>
      <c r="F251" s="31"/>
      <c r="G251" s="8"/>
      <c r="H251" s="43"/>
    </row>
    <row r="252" spans="1:8" ht="47.25">
      <c r="A252" s="8" t="s">
        <v>873</v>
      </c>
      <c r="B252" s="13" t="s">
        <v>874</v>
      </c>
      <c r="C252" s="16" t="s">
        <v>875</v>
      </c>
      <c r="D252" s="7" t="s">
        <v>239</v>
      </c>
      <c r="E252" s="30"/>
      <c r="F252" s="31">
        <f>SUM(E253:E254)</f>
        <v>32</v>
      </c>
      <c r="G252" s="8"/>
      <c r="H252" s="43">
        <f t="shared" si="3"/>
        <v>0</v>
      </c>
    </row>
    <row r="253" spans="1:8">
      <c r="A253" s="8"/>
      <c r="B253" s="13" t="s">
        <v>713</v>
      </c>
      <c r="C253" s="16">
        <v>14</v>
      </c>
      <c r="D253" s="7"/>
      <c r="E253" s="30">
        <v>14</v>
      </c>
      <c r="F253" s="31"/>
      <c r="G253" s="8"/>
      <c r="H253" s="43"/>
    </row>
    <row r="254" spans="1:8">
      <c r="A254" s="8"/>
      <c r="B254" s="13" t="s">
        <v>719</v>
      </c>
      <c r="C254" s="16">
        <v>18</v>
      </c>
      <c r="D254" s="7"/>
      <c r="E254" s="30">
        <v>18</v>
      </c>
      <c r="F254" s="31"/>
      <c r="G254" s="8"/>
      <c r="H254" s="43"/>
    </row>
    <row r="255" spans="1:8" ht="47.25">
      <c r="A255" s="8" t="s">
        <v>876</v>
      </c>
      <c r="B255" s="13" t="s">
        <v>877</v>
      </c>
      <c r="C255" s="16" t="s">
        <v>878</v>
      </c>
      <c r="D255" s="7" t="s">
        <v>239</v>
      </c>
      <c r="E255" s="30"/>
      <c r="F255" s="31">
        <f>SUM(E256:E257)</f>
        <v>96</v>
      </c>
      <c r="G255" s="8"/>
      <c r="H255" s="43">
        <f t="shared" si="3"/>
        <v>0</v>
      </c>
    </row>
    <row r="256" spans="1:8">
      <c r="A256" s="8"/>
      <c r="B256" s="13" t="s">
        <v>713</v>
      </c>
      <c r="C256" s="16">
        <v>47</v>
      </c>
      <c r="D256" s="7"/>
      <c r="E256" s="30">
        <v>47</v>
      </c>
      <c r="F256" s="31"/>
      <c r="G256" s="8"/>
      <c r="H256" s="43"/>
    </row>
    <row r="257" spans="1:8">
      <c r="A257" s="8"/>
      <c r="B257" s="13" t="s">
        <v>719</v>
      </c>
      <c r="C257" s="16">
        <v>49</v>
      </c>
      <c r="D257" s="7"/>
      <c r="E257" s="30">
        <v>49</v>
      </c>
      <c r="F257" s="31"/>
      <c r="G257" s="8"/>
      <c r="H257" s="43"/>
    </row>
    <row r="258" spans="1:8" ht="47.25">
      <c r="A258" s="8" t="s">
        <v>879</v>
      </c>
      <c r="B258" s="13" t="s">
        <v>880</v>
      </c>
      <c r="C258" s="16" t="s">
        <v>881</v>
      </c>
      <c r="D258" s="7" t="s">
        <v>239</v>
      </c>
      <c r="E258" s="30"/>
      <c r="F258" s="31">
        <f>E259</f>
        <v>92</v>
      </c>
      <c r="G258" s="8"/>
      <c r="H258" s="43">
        <f t="shared" si="3"/>
        <v>0</v>
      </c>
    </row>
    <row r="259" spans="1:8">
      <c r="A259" s="8"/>
      <c r="B259" s="13"/>
      <c r="C259" s="16" t="s">
        <v>882</v>
      </c>
      <c r="D259" s="7"/>
      <c r="E259" s="30">
        <v>92</v>
      </c>
      <c r="F259" s="31"/>
      <c r="G259" s="8"/>
      <c r="H259" s="43"/>
    </row>
    <row r="260" spans="1:8" ht="47.25">
      <c r="A260" s="8" t="s">
        <v>883</v>
      </c>
      <c r="B260" s="13" t="s">
        <v>884</v>
      </c>
      <c r="C260" s="16" t="s">
        <v>885</v>
      </c>
      <c r="D260" s="7" t="s">
        <v>239</v>
      </c>
      <c r="E260" s="30"/>
      <c r="F260" s="31">
        <f>E261</f>
        <v>41</v>
      </c>
      <c r="G260" s="8"/>
      <c r="H260" s="43">
        <f t="shared" ref="H260:H323" si="4">F260*G260</f>
        <v>0</v>
      </c>
    </row>
    <row r="261" spans="1:8">
      <c r="A261" s="8"/>
      <c r="B261" s="13"/>
      <c r="C261" s="16" t="s">
        <v>886</v>
      </c>
      <c r="D261" s="7"/>
      <c r="E261" s="30">
        <v>41</v>
      </c>
      <c r="F261" s="31"/>
      <c r="G261" s="8"/>
      <c r="H261" s="43"/>
    </row>
    <row r="262" spans="1:8" ht="31.5">
      <c r="A262" s="8" t="s">
        <v>887</v>
      </c>
      <c r="B262" s="13" t="s">
        <v>888</v>
      </c>
      <c r="C262" s="16" t="s">
        <v>889</v>
      </c>
      <c r="D262" s="7" t="s">
        <v>239</v>
      </c>
      <c r="E262" s="30"/>
      <c r="F262" s="31">
        <f>SUM(E263:E265)</f>
        <v>6</v>
      </c>
      <c r="G262" s="8"/>
      <c r="H262" s="43">
        <f t="shared" si="4"/>
        <v>0</v>
      </c>
    </row>
    <row r="263" spans="1:8">
      <c r="A263" s="8"/>
      <c r="B263" s="13" t="s">
        <v>713</v>
      </c>
      <c r="C263" s="16">
        <v>2</v>
      </c>
      <c r="D263" s="7"/>
      <c r="E263" s="30">
        <v>2</v>
      </c>
      <c r="F263" s="31"/>
      <c r="G263" s="8"/>
      <c r="H263" s="43"/>
    </row>
    <row r="264" spans="1:8">
      <c r="A264" s="8"/>
      <c r="B264" s="13" t="s">
        <v>719</v>
      </c>
      <c r="C264" s="16">
        <v>2</v>
      </c>
      <c r="D264" s="7"/>
      <c r="E264" s="30">
        <v>2</v>
      </c>
      <c r="F264" s="31"/>
      <c r="G264" s="8"/>
      <c r="H264" s="43"/>
    </row>
    <row r="265" spans="1:8">
      <c r="A265" s="8"/>
      <c r="B265" s="13" t="s">
        <v>890</v>
      </c>
      <c r="C265" s="16">
        <v>2</v>
      </c>
      <c r="D265" s="7"/>
      <c r="E265" s="30">
        <v>2</v>
      </c>
      <c r="F265" s="31"/>
      <c r="G265" s="8"/>
      <c r="H265" s="43"/>
    </row>
    <row r="266" spans="1:8" ht="31.5">
      <c r="A266" s="8" t="s">
        <v>891</v>
      </c>
      <c r="B266" s="13" t="s">
        <v>892</v>
      </c>
      <c r="C266" s="16" t="s">
        <v>893</v>
      </c>
      <c r="D266" s="7" t="s">
        <v>239</v>
      </c>
      <c r="E266" s="30"/>
      <c r="F266" s="31">
        <f>E267</f>
        <v>1</v>
      </c>
      <c r="G266" s="8"/>
      <c r="H266" s="43">
        <f t="shared" si="4"/>
        <v>0</v>
      </c>
    </row>
    <row r="267" spans="1:8">
      <c r="A267" s="8"/>
      <c r="B267" s="13"/>
      <c r="C267" s="16">
        <v>1</v>
      </c>
      <c r="D267" s="7"/>
      <c r="E267" s="30">
        <v>1</v>
      </c>
      <c r="F267" s="31"/>
      <c r="G267" s="8"/>
      <c r="H267" s="43"/>
    </row>
    <row r="268" spans="1:8" ht="47.25">
      <c r="A268" s="8" t="s">
        <v>894</v>
      </c>
      <c r="B268" s="13" t="s">
        <v>895</v>
      </c>
      <c r="C268" s="16" t="s">
        <v>896</v>
      </c>
      <c r="D268" s="7" t="s">
        <v>239</v>
      </c>
      <c r="E268" s="30"/>
      <c r="F268" s="31">
        <f>SUM(E269:E271)</f>
        <v>26</v>
      </c>
      <c r="G268" s="8"/>
      <c r="H268" s="43">
        <f t="shared" si="4"/>
        <v>0</v>
      </c>
    </row>
    <row r="269" spans="1:8">
      <c r="A269" s="8"/>
      <c r="B269" s="13" t="s">
        <v>712</v>
      </c>
      <c r="C269" s="16">
        <v>1</v>
      </c>
      <c r="D269" s="7"/>
      <c r="E269" s="30">
        <v>1</v>
      </c>
      <c r="F269" s="31"/>
      <c r="G269" s="8"/>
      <c r="H269" s="43"/>
    </row>
    <row r="270" spans="1:8">
      <c r="A270" s="8"/>
      <c r="B270" s="13" t="s">
        <v>713</v>
      </c>
      <c r="C270" s="16">
        <v>12</v>
      </c>
      <c r="D270" s="7"/>
      <c r="E270" s="30">
        <v>12</v>
      </c>
      <c r="F270" s="31"/>
      <c r="G270" s="8"/>
      <c r="H270" s="43"/>
    </row>
    <row r="271" spans="1:8">
      <c r="A271" s="8"/>
      <c r="B271" s="13" t="s">
        <v>719</v>
      </c>
      <c r="C271" s="16">
        <v>13</v>
      </c>
      <c r="D271" s="7"/>
      <c r="E271" s="30">
        <v>13</v>
      </c>
      <c r="F271" s="31"/>
      <c r="G271" s="8"/>
      <c r="H271" s="43"/>
    </row>
    <row r="272" spans="1:8" ht="47.25">
      <c r="A272" s="8" t="s">
        <v>897</v>
      </c>
      <c r="B272" s="13" t="s">
        <v>898</v>
      </c>
      <c r="C272" s="16" t="s">
        <v>899</v>
      </c>
      <c r="D272" s="7" t="s">
        <v>239</v>
      </c>
      <c r="E272" s="30"/>
      <c r="F272" s="31">
        <f>E273</f>
        <v>6</v>
      </c>
      <c r="G272" s="8"/>
      <c r="H272" s="43">
        <f t="shared" si="4"/>
        <v>0</v>
      </c>
    </row>
    <row r="273" spans="1:8">
      <c r="A273" s="8"/>
      <c r="B273" s="13" t="s">
        <v>713</v>
      </c>
      <c r="C273" s="16">
        <v>6</v>
      </c>
      <c r="D273" s="7"/>
      <c r="E273" s="30">
        <v>6</v>
      </c>
      <c r="F273" s="31"/>
      <c r="G273" s="8"/>
      <c r="H273" s="43"/>
    </row>
    <row r="274" spans="1:8" ht="47.25">
      <c r="A274" s="8" t="s">
        <v>900</v>
      </c>
      <c r="B274" s="13" t="s">
        <v>901</v>
      </c>
      <c r="C274" s="16" t="s">
        <v>902</v>
      </c>
      <c r="D274" s="7" t="s">
        <v>239</v>
      </c>
      <c r="E274" s="30"/>
      <c r="F274" s="31">
        <f>SUM(E275:E277)</f>
        <v>75</v>
      </c>
      <c r="G274" s="8"/>
      <c r="H274" s="43">
        <f t="shared" si="4"/>
        <v>0</v>
      </c>
    </row>
    <row r="275" spans="1:8">
      <c r="A275" s="8"/>
      <c r="B275" s="13" t="s">
        <v>712</v>
      </c>
      <c r="C275" s="16">
        <v>26</v>
      </c>
      <c r="D275" s="7"/>
      <c r="E275" s="30">
        <v>26</v>
      </c>
      <c r="F275" s="31"/>
      <c r="G275" s="8"/>
      <c r="H275" s="43"/>
    </row>
    <row r="276" spans="1:8">
      <c r="A276" s="8"/>
      <c r="B276" s="13" t="s">
        <v>713</v>
      </c>
      <c r="C276" s="16">
        <v>4</v>
      </c>
      <c r="D276" s="7"/>
      <c r="E276" s="30">
        <v>4</v>
      </c>
      <c r="F276" s="31"/>
      <c r="G276" s="8"/>
      <c r="H276" s="43"/>
    </row>
    <row r="277" spans="1:8">
      <c r="A277" s="8"/>
      <c r="B277" s="13" t="s">
        <v>890</v>
      </c>
      <c r="C277" s="16">
        <v>45</v>
      </c>
      <c r="D277" s="7"/>
      <c r="E277" s="30">
        <v>45</v>
      </c>
      <c r="F277" s="31"/>
      <c r="G277" s="8"/>
      <c r="H277" s="43"/>
    </row>
    <row r="278" spans="1:8" ht="47.25">
      <c r="A278" s="8" t="s">
        <v>903</v>
      </c>
      <c r="B278" s="13" t="s">
        <v>901</v>
      </c>
      <c r="C278" s="16" t="s">
        <v>904</v>
      </c>
      <c r="D278" s="7" t="s">
        <v>239</v>
      </c>
      <c r="E278" s="30"/>
      <c r="F278" s="31">
        <f>E279</f>
        <v>10</v>
      </c>
      <c r="G278" s="8"/>
      <c r="H278" s="43">
        <f t="shared" si="4"/>
        <v>0</v>
      </c>
    </row>
    <row r="279" spans="1:8">
      <c r="A279" s="8"/>
      <c r="B279" s="13" t="s">
        <v>712</v>
      </c>
      <c r="C279" s="16">
        <v>10</v>
      </c>
      <c r="D279" s="7"/>
      <c r="E279" s="30">
        <v>10</v>
      </c>
      <c r="F279" s="31"/>
      <c r="G279" s="8"/>
      <c r="H279" s="43"/>
    </row>
    <row r="280" spans="1:8" ht="47.25">
      <c r="A280" s="8" t="s">
        <v>905</v>
      </c>
      <c r="B280" s="13" t="s">
        <v>906</v>
      </c>
      <c r="C280" s="16" t="s">
        <v>907</v>
      </c>
      <c r="D280" s="7" t="s">
        <v>239</v>
      </c>
      <c r="E280" s="30"/>
      <c r="F280" s="31">
        <f>SUM(E281:E284)</f>
        <v>41</v>
      </c>
      <c r="G280" s="8"/>
      <c r="H280" s="43">
        <f t="shared" si="4"/>
        <v>0</v>
      </c>
    </row>
    <row r="281" spans="1:8">
      <c r="A281" s="8"/>
      <c r="B281" s="13" t="s">
        <v>712</v>
      </c>
      <c r="C281" s="16">
        <v>8</v>
      </c>
      <c r="D281" s="7"/>
      <c r="E281" s="30">
        <v>8</v>
      </c>
      <c r="F281" s="31"/>
      <c r="G281" s="8"/>
      <c r="H281" s="43"/>
    </row>
    <row r="282" spans="1:8">
      <c r="A282" s="8"/>
      <c r="B282" s="13" t="s">
        <v>713</v>
      </c>
      <c r="C282" s="16">
        <v>13</v>
      </c>
      <c r="D282" s="7"/>
      <c r="E282" s="30">
        <v>13</v>
      </c>
      <c r="F282" s="31"/>
      <c r="G282" s="8"/>
      <c r="H282" s="43"/>
    </row>
    <row r="283" spans="1:8">
      <c r="A283" s="8"/>
      <c r="B283" s="13" t="s">
        <v>719</v>
      </c>
      <c r="C283" s="16">
        <v>11</v>
      </c>
      <c r="D283" s="7"/>
      <c r="E283" s="30">
        <v>11</v>
      </c>
      <c r="F283" s="31"/>
      <c r="G283" s="8"/>
      <c r="H283" s="43"/>
    </row>
    <row r="284" spans="1:8">
      <c r="A284" s="8"/>
      <c r="B284" s="13" t="s">
        <v>890</v>
      </c>
      <c r="C284" s="16">
        <v>9</v>
      </c>
      <c r="D284" s="7"/>
      <c r="E284" s="30">
        <v>9</v>
      </c>
      <c r="F284" s="31"/>
      <c r="G284" s="8"/>
      <c r="H284" s="43"/>
    </row>
    <row r="285" spans="1:8" ht="47.25">
      <c r="A285" s="8" t="s">
        <v>908</v>
      </c>
      <c r="B285" s="13" t="s">
        <v>909</v>
      </c>
      <c r="C285" s="16" t="s">
        <v>910</v>
      </c>
      <c r="D285" s="7" t="s">
        <v>6</v>
      </c>
      <c r="E285" s="30"/>
      <c r="F285" s="31">
        <f>E286</f>
        <v>88</v>
      </c>
      <c r="G285" s="8"/>
      <c r="H285" s="43">
        <f t="shared" si="4"/>
        <v>0</v>
      </c>
    </row>
    <row r="286" spans="1:8">
      <c r="A286" s="8"/>
      <c r="B286" s="13"/>
      <c r="C286" s="16" t="s">
        <v>911</v>
      </c>
      <c r="D286" s="7"/>
      <c r="E286" s="30">
        <v>88</v>
      </c>
      <c r="F286" s="31"/>
      <c r="G286" s="8"/>
      <c r="H286" s="43"/>
    </row>
    <row r="287" spans="1:8" ht="47.25">
      <c r="A287" s="8" t="s">
        <v>912</v>
      </c>
      <c r="B287" s="13" t="s">
        <v>913</v>
      </c>
      <c r="C287" s="16" t="s">
        <v>914</v>
      </c>
      <c r="D287" s="7" t="s">
        <v>6</v>
      </c>
      <c r="E287" s="30"/>
      <c r="F287" s="31">
        <f>SUM(E288:E291)</f>
        <v>56</v>
      </c>
      <c r="G287" s="8"/>
      <c r="H287" s="43">
        <f t="shared" si="4"/>
        <v>0</v>
      </c>
    </row>
    <row r="288" spans="1:8">
      <c r="A288" s="8"/>
      <c r="B288" s="13" t="s">
        <v>712</v>
      </c>
      <c r="C288" s="16">
        <v>8</v>
      </c>
      <c r="D288" s="7"/>
      <c r="E288" s="30">
        <v>8</v>
      </c>
      <c r="F288" s="31"/>
      <c r="G288" s="8"/>
      <c r="H288" s="43"/>
    </row>
    <row r="289" spans="1:8">
      <c r="A289" s="8"/>
      <c r="B289" s="13" t="s">
        <v>713</v>
      </c>
      <c r="C289" s="16">
        <v>25</v>
      </c>
      <c r="D289" s="7"/>
      <c r="E289" s="30">
        <v>25</v>
      </c>
      <c r="F289" s="31"/>
      <c r="G289" s="8"/>
      <c r="H289" s="43"/>
    </row>
    <row r="290" spans="1:8">
      <c r="A290" s="8"/>
      <c r="B290" s="13" t="s">
        <v>719</v>
      </c>
      <c r="C290" s="16">
        <v>16</v>
      </c>
      <c r="D290" s="7"/>
      <c r="E290" s="30">
        <v>16</v>
      </c>
      <c r="F290" s="31"/>
      <c r="G290" s="8"/>
      <c r="H290" s="43"/>
    </row>
    <row r="291" spans="1:8">
      <c r="A291" s="8"/>
      <c r="B291" s="13" t="s">
        <v>890</v>
      </c>
      <c r="C291" s="16">
        <v>7</v>
      </c>
      <c r="D291" s="7"/>
      <c r="E291" s="30">
        <v>7</v>
      </c>
      <c r="F291" s="31"/>
      <c r="G291" s="8"/>
      <c r="H291" s="43"/>
    </row>
    <row r="292" spans="1:8" ht="47.25">
      <c r="A292" s="8" t="s">
        <v>915</v>
      </c>
      <c r="B292" s="13" t="s">
        <v>916</v>
      </c>
      <c r="C292" s="16" t="s">
        <v>917</v>
      </c>
      <c r="D292" s="7" t="s">
        <v>6</v>
      </c>
      <c r="E292" s="30"/>
      <c r="F292" s="31">
        <f>SUM(E293:E296)</f>
        <v>8</v>
      </c>
      <c r="G292" s="8"/>
      <c r="H292" s="43">
        <f t="shared" si="4"/>
        <v>0</v>
      </c>
    </row>
    <row r="293" spans="1:8">
      <c r="A293" s="8"/>
      <c r="B293" s="13" t="s">
        <v>712</v>
      </c>
      <c r="C293" s="16">
        <v>2</v>
      </c>
      <c r="D293" s="7"/>
      <c r="E293" s="30">
        <v>2</v>
      </c>
      <c r="F293" s="31"/>
      <c r="G293" s="8"/>
      <c r="H293" s="43"/>
    </row>
    <row r="294" spans="1:8">
      <c r="A294" s="8"/>
      <c r="B294" s="13" t="s">
        <v>713</v>
      </c>
      <c r="C294" s="16">
        <v>2</v>
      </c>
      <c r="D294" s="7"/>
      <c r="E294" s="30">
        <v>2</v>
      </c>
      <c r="F294" s="31"/>
      <c r="G294" s="8"/>
      <c r="H294" s="43"/>
    </row>
    <row r="295" spans="1:8">
      <c r="A295" s="8"/>
      <c r="B295" s="13" t="s">
        <v>714</v>
      </c>
      <c r="C295" s="16">
        <v>2</v>
      </c>
      <c r="D295" s="7"/>
      <c r="E295" s="30">
        <v>2</v>
      </c>
      <c r="F295" s="31"/>
      <c r="G295" s="8"/>
      <c r="H295" s="43"/>
    </row>
    <row r="296" spans="1:8">
      <c r="A296" s="8"/>
      <c r="B296" s="13" t="s">
        <v>890</v>
      </c>
      <c r="C296" s="16">
        <v>2</v>
      </c>
      <c r="D296" s="7"/>
      <c r="E296" s="30">
        <v>2</v>
      </c>
      <c r="F296" s="31"/>
      <c r="G296" s="8"/>
      <c r="H296" s="43"/>
    </row>
    <row r="297" spans="1:8" ht="47.25">
      <c r="A297" s="8" t="s">
        <v>918</v>
      </c>
      <c r="B297" s="13" t="s">
        <v>919</v>
      </c>
      <c r="C297" s="16" t="s">
        <v>920</v>
      </c>
      <c r="D297" s="7" t="s">
        <v>6</v>
      </c>
      <c r="E297" s="30"/>
      <c r="F297" s="31">
        <f>SUM(E298:E301)</f>
        <v>24</v>
      </c>
      <c r="G297" s="8"/>
      <c r="H297" s="43">
        <f t="shared" si="4"/>
        <v>0</v>
      </c>
    </row>
    <row r="298" spans="1:8">
      <c r="A298" s="8"/>
      <c r="B298" s="13" t="s">
        <v>712</v>
      </c>
      <c r="C298" s="16">
        <v>6</v>
      </c>
      <c r="D298" s="7"/>
      <c r="E298" s="30">
        <v>6</v>
      </c>
      <c r="F298" s="31"/>
      <c r="G298" s="8"/>
      <c r="H298" s="43"/>
    </row>
    <row r="299" spans="1:8">
      <c r="A299" s="8"/>
      <c r="B299" s="13" t="s">
        <v>713</v>
      </c>
      <c r="C299" s="16">
        <v>9</v>
      </c>
      <c r="D299" s="7"/>
      <c r="E299" s="30">
        <v>9</v>
      </c>
      <c r="F299" s="31"/>
      <c r="G299" s="8"/>
      <c r="H299" s="43"/>
    </row>
    <row r="300" spans="1:8">
      <c r="A300" s="8"/>
      <c r="B300" s="13" t="s">
        <v>714</v>
      </c>
      <c r="C300" s="16">
        <v>6</v>
      </c>
      <c r="D300" s="7"/>
      <c r="E300" s="30">
        <v>6</v>
      </c>
      <c r="F300" s="31"/>
      <c r="G300" s="8"/>
      <c r="H300" s="43"/>
    </row>
    <row r="301" spans="1:8">
      <c r="A301" s="8"/>
      <c r="B301" s="13" t="s">
        <v>890</v>
      </c>
      <c r="C301" s="16">
        <v>3</v>
      </c>
      <c r="D301" s="7"/>
      <c r="E301" s="30">
        <v>3</v>
      </c>
      <c r="F301" s="31"/>
      <c r="G301" s="8"/>
      <c r="H301" s="43"/>
    </row>
    <row r="302" spans="1:8" ht="47.25">
      <c r="A302" s="8" t="s">
        <v>921</v>
      </c>
      <c r="B302" s="13" t="s">
        <v>1034</v>
      </c>
      <c r="C302" s="16" t="s">
        <v>922</v>
      </c>
      <c r="D302" s="7" t="s">
        <v>239</v>
      </c>
      <c r="E302" s="30"/>
      <c r="F302" s="31">
        <f>E303</f>
        <v>2</v>
      </c>
      <c r="G302" s="8"/>
      <c r="H302" s="43">
        <f t="shared" si="4"/>
        <v>0</v>
      </c>
    </row>
    <row r="303" spans="1:8">
      <c r="A303" s="8"/>
      <c r="B303" s="13"/>
      <c r="C303" s="16">
        <v>2</v>
      </c>
      <c r="D303" s="7"/>
      <c r="E303" s="30">
        <v>2</v>
      </c>
      <c r="F303" s="31"/>
      <c r="G303" s="8"/>
      <c r="H303" s="43"/>
    </row>
    <row r="304" spans="1:8" ht="47.25">
      <c r="A304" s="8" t="s">
        <v>923</v>
      </c>
      <c r="B304" s="13" t="s">
        <v>924</v>
      </c>
      <c r="C304" s="16" t="s">
        <v>925</v>
      </c>
      <c r="D304" s="7" t="s">
        <v>6</v>
      </c>
      <c r="E304" s="30"/>
      <c r="F304" s="31">
        <f>E305</f>
        <v>18</v>
      </c>
      <c r="G304" s="8"/>
      <c r="H304" s="43">
        <f t="shared" si="4"/>
        <v>0</v>
      </c>
    </row>
    <row r="305" spans="1:8">
      <c r="A305" s="8"/>
      <c r="B305" s="13"/>
      <c r="C305" s="16">
        <v>18</v>
      </c>
      <c r="D305" s="7"/>
      <c r="E305" s="30">
        <v>18</v>
      </c>
      <c r="F305" s="31"/>
      <c r="G305" s="8"/>
      <c r="H305" s="43"/>
    </row>
    <row r="306" spans="1:8" ht="31.5">
      <c r="A306" s="8" t="s">
        <v>926</v>
      </c>
      <c r="B306" s="13" t="s">
        <v>927</v>
      </c>
      <c r="C306" s="16" t="s">
        <v>928</v>
      </c>
      <c r="D306" s="7" t="s">
        <v>6</v>
      </c>
      <c r="E306" s="30"/>
      <c r="F306" s="31">
        <f>E307</f>
        <v>54</v>
      </c>
      <c r="G306" s="8"/>
      <c r="H306" s="43">
        <f t="shared" si="4"/>
        <v>0</v>
      </c>
    </row>
    <row r="307" spans="1:8">
      <c r="A307" s="8"/>
      <c r="B307" s="13"/>
      <c r="C307" s="16" t="s">
        <v>929</v>
      </c>
      <c r="D307" s="7"/>
      <c r="E307" s="30">
        <v>54</v>
      </c>
      <c r="F307" s="31"/>
      <c r="G307" s="8"/>
      <c r="H307" s="43"/>
    </row>
    <row r="308" spans="1:8" ht="31.5">
      <c r="A308" s="8" t="s">
        <v>930</v>
      </c>
      <c r="B308" s="13" t="s">
        <v>931</v>
      </c>
      <c r="C308" s="16" t="s">
        <v>932</v>
      </c>
      <c r="D308" s="7" t="s">
        <v>6</v>
      </c>
      <c r="E308" s="30"/>
      <c r="F308" s="31">
        <f>E309</f>
        <v>54</v>
      </c>
      <c r="G308" s="8"/>
      <c r="H308" s="43">
        <f t="shared" si="4"/>
        <v>0</v>
      </c>
    </row>
    <row r="309" spans="1:8">
      <c r="A309" s="8"/>
      <c r="B309" s="13"/>
      <c r="C309" s="16" t="s">
        <v>929</v>
      </c>
      <c r="D309" s="7"/>
      <c r="E309" s="30">
        <v>54</v>
      </c>
      <c r="F309" s="31"/>
      <c r="G309" s="8"/>
      <c r="H309" s="43"/>
    </row>
    <row r="310" spans="1:8" s="27" customFormat="1">
      <c r="A310" s="81">
        <v>5</v>
      </c>
      <c r="B310" s="82"/>
      <c r="C310" s="83" t="s">
        <v>988</v>
      </c>
      <c r="D310" s="81"/>
      <c r="E310" s="84"/>
      <c r="F310" s="85"/>
      <c r="G310" s="86"/>
      <c r="H310" s="80">
        <f>SUM(H311:H327)</f>
        <v>0</v>
      </c>
    </row>
    <row r="311" spans="1:8" ht="31.5">
      <c r="A311" s="8" t="s">
        <v>933</v>
      </c>
      <c r="B311" s="13" t="s">
        <v>934</v>
      </c>
      <c r="C311" s="16" t="s">
        <v>935</v>
      </c>
      <c r="D311" s="7" t="s">
        <v>6</v>
      </c>
      <c r="E311" s="30"/>
      <c r="F311" s="31">
        <f>E312</f>
        <v>20</v>
      </c>
      <c r="G311" s="8"/>
      <c r="H311" s="43">
        <f t="shared" si="4"/>
        <v>0</v>
      </c>
    </row>
    <row r="312" spans="1:8">
      <c r="A312" s="8"/>
      <c r="B312" s="13"/>
      <c r="C312" s="16">
        <v>20</v>
      </c>
      <c r="D312" s="7"/>
      <c r="E312" s="30">
        <v>20</v>
      </c>
      <c r="F312" s="31"/>
      <c r="G312" s="8"/>
      <c r="H312" s="43"/>
    </row>
    <row r="313" spans="1:8" ht="47.25">
      <c r="A313" s="8" t="s">
        <v>408</v>
      </c>
      <c r="B313" s="13" t="s">
        <v>936</v>
      </c>
      <c r="C313" s="16" t="s">
        <v>937</v>
      </c>
      <c r="D313" s="7" t="s">
        <v>6</v>
      </c>
      <c r="E313" s="30"/>
      <c r="F313" s="31">
        <f>E314</f>
        <v>20</v>
      </c>
      <c r="G313" s="8"/>
      <c r="H313" s="43">
        <f t="shared" si="4"/>
        <v>0</v>
      </c>
    </row>
    <row r="314" spans="1:8">
      <c r="A314" s="8"/>
      <c r="B314" s="13"/>
      <c r="C314" s="16">
        <v>20</v>
      </c>
      <c r="D314" s="7"/>
      <c r="E314" s="30">
        <v>20</v>
      </c>
      <c r="F314" s="31"/>
      <c r="G314" s="8"/>
      <c r="H314" s="43"/>
    </row>
    <row r="315" spans="1:8" ht="31.5">
      <c r="A315" s="8" t="s">
        <v>938</v>
      </c>
      <c r="B315" s="13" t="s">
        <v>934</v>
      </c>
      <c r="C315" s="16" t="s">
        <v>939</v>
      </c>
      <c r="D315" s="7" t="s">
        <v>6</v>
      </c>
      <c r="E315" s="30"/>
      <c r="F315" s="31">
        <f>E316</f>
        <v>1</v>
      </c>
      <c r="G315" s="8"/>
      <c r="H315" s="43">
        <f t="shared" si="4"/>
        <v>0</v>
      </c>
    </row>
    <row r="316" spans="1:8">
      <c r="A316" s="8"/>
      <c r="B316" s="13"/>
      <c r="C316" s="16">
        <v>1</v>
      </c>
      <c r="D316" s="7"/>
      <c r="E316" s="30">
        <v>1</v>
      </c>
      <c r="F316" s="31"/>
      <c r="G316" s="8"/>
      <c r="H316" s="43"/>
    </row>
    <row r="317" spans="1:8">
      <c r="A317" s="8" t="s">
        <v>940</v>
      </c>
      <c r="B317" s="13" t="s">
        <v>934</v>
      </c>
      <c r="C317" s="16" t="s">
        <v>941</v>
      </c>
      <c r="D317" s="7" t="s">
        <v>6</v>
      </c>
      <c r="E317" s="30"/>
      <c r="F317" s="31">
        <f>E318</f>
        <v>1</v>
      </c>
      <c r="G317" s="8"/>
      <c r="H317" s="43">
        <f t="shared" si="4"/>
        <v>0</v>
      </c>
    </row>
    <row r="318" spans="1:8">
      <c r="A318" s="8"/>
      <c r="B318" s="13"/>
      <c r="C318" s="16">
        <v>1</v>
      </c>
      <c r="D318" s="7"/>
      <c r="E318" s="30">
        <v>1</v>
      </c>
      <c r="F318" s="31"/>
      <c r="G318" s="8"/>
      <c r="H318" s="43"/>
    </row>
    <row r="319" spans="1:8" ht="31.5">
      <c r="A319" s="8" t="s">
        <v>942</v>
      </c>
      <c r="B319" s="13" t="s">
        <v>943</v>
      </c>
      <c r="C319" s="16" t="s">
        <v>944</v>
      </c>
      <c r="D319" s="7" t="s">
        <v>6</v>
      </c>
      <c r="E319" s="30"/>
      <c r="F319" s="31">
        <f>E320</f>
        <v>1</v>
      </c>
      <c r="G319" s="8"/>
      <c r="H319" s="43">
        <f t="shared" si="4"/>
        <v>0</v>
      </c>
    </row>
    <row r="320" spans="1:8">
      <c r="A320" s="8"/>
      <c r="B320" s="13"/>
      <c r="C320" s="16">
        <v>1</v>
      </c>
      <c r="D320" s="7"/>
      <c r="E320" s="30">
        <v>1</v>
      </c>
      <c r="F320" s="31"/>
      <c r="G320" s="8"/>
      <c r="H320" s="43"/>
    </row>
    <row r="321" spans="1:8" ht="31.5">
      <c r="A321" s="8" t="s">
        <v>945</v>
      </c>
      <c r="B321" s="13" t="s">
        <v>946</v>
      </c>
      <c r="C321" s="16" t="s">
        <v>947</v>
      </c>
      <c r="D321" s="7" t="s">
        <v>37</v>
      </c>
      <c r="E321" s="30"/>
      <c r="F321" s="31">
        <f>E322</f>
        <v>65</v>
      </c>
      <c r="G321" s="8"/>
      <c r="H321" s="43">
        <f t="shared" si="4"/>
        <v>0</v>
      </c>
    </row>
    <row r="322" spans="1:8">
      <c r="A322" s="8"/>
      <c r="B322" s="13"/>
      <c r="C322" s="16">
        <v>65</v>
      </c>
      <c r="D322" s="7"/>
      <c r="E322" s="30">
        <v>65</v>
      </c>
      <c r="F322" s="31"/>
      <c r="G322" s="8"/>
      <c r="H322" s="43"/>
    </row>
    <row r="323" spans="1:8" ht="47.25">
      <c r="A323" s="8" t="s">
        <v>948</v>
      </c>
      <c r="B323" s="13" t="s">
        <v>949</v>
      </c>
      <c r="C323" s="16" t="s">
        <v>950</v>
      </c>
      <c r="D323" s="7" t="s">
        <v>37</v>
      </c>
      <c r="E323" s="30"/>
      <c r="F323" s="31">
        <f>SUM(E324:E325)</f>
        <v>140.22999999999999</v>
      </c>
      <c r="G323" s="8"/>
      <c r="H323" s="43">
        <f t="shared" si="4"/>
        <v>0</v>
      </c>
    </row>
    <row r="324" spans="1:8">
      <c r="A324" s="8"/>
      <c r="B324" s="13"/>
      <c r="C324" s="16" t="s">
        <v>951</v>
      </c>
      <c r="D324" s="7"/>
      <c r="E324" s="30">
        <v>50.35</v>
      </c>
      <c r="F324" s="31"/>
      <c r="G324" s="8"/>
      <c r="H324" s="43"/>
    </row>
    <row r="325" spans="1:8" ht="31.5">
      <c r="A325" s="8"/>
      <c r="B325" s="13"/>
      <c r="C325" s="16" t="s">
        <v>952</v>
      </c>
      <c r="D325" s="7"/>
      <c r="E325" s="30">
        <v>89.88</v>
      </c>
      <c r="F325" s="31"/>
      <c r="G325" s="8"/>
      <c r="H325" s="43"/>
    </row>
    <row r="326" spans="1:8" ht="31.5">
      <c r="A326" s="8" t="s">
        <v>953</v>
      </c>
      <c r="B326" s="13" t="s">
        <v>954</v>
      </c>
      <c r="C326" s="16" t="s">
        <v>955</v>
      </c>
      <c r="D326" s="7" t="s">
        <v>6</v>
      </c>
      <c r="E326" s="30"/>
      <c r="F326" s="31">
        <f>E327</f>
        <v>4</v>
      </c>
      <c r="G326" s="8"/>
      <c r="H326" s="43">
        <f t="shared" ref="H326:H345" si="5">F326*G326</f>
        <v>0</v>
      </c>
    </row>
    <row r="327" spans="1:8">
      <c r="A327" s="8"/>
      <c r="B327" s="13"/>
      <c r="C327" s="16">
        <v>4</v>
      </c>
      <c r="D327" s="7"/>
      <c r="E327" s="30">
        <v>4</v>
      </c>
      <c r="F327" s="31"/>
      <c r="G327" s="8"/>
      <c r="H327" s="43"/>
    </row>
    <row r="328" spans="1:8" s="4" customFormat="1">
      <c r="A328" s="45">
        <v>6</v>
      </c>
      <c r="B328" s="46"/>
      <c r="C328" s="47" t="s">
        <v>989</v>
      </c>
      <c r="D328" s="45"/>
      <c r="E328" s="48"/>
      <c r="F328" s="49"/>
      <c r="G328" s="50"/>
      <c r="H328" s="80">
        <f>SUM(H329:H346)</f>
        <v>0</v>
      </c>
    </row>
    <row r="329" spans="1:8" ht="63">
      <c r="A329" s="8" t="s">
        <v>956</v>
      </c>
      <c r="B329" s="13" t="s">
        <v>957</v>
      </c>
      <c r="C329" s="16" t="s">
        <v>958</v>
      </c>
      <c r="D329" s="7" t="s">
        <v>6</v>
      </c>
      <c r="E329" s="30"/>
      <c r="F329" s="31">
        <f>E330</f>
        <v>18</v>
      </c>
      <c r="G329" s="8"/>
      <c r="H329" s="43">
        <f t="shared" si="5"/>
        <v>0</v>
      </c>
    </row>
    <row r="330" spans="1:8">
      <c r="A330" s="8"/>
      <c r="B330" s="13"/>
      <c r="C330" s="16">
        <v>18</v>
      </c>
      <c r="D330" s="7"/>
      <c r="E330" s="30">
        <v>18</v>
      </c>
      <c r="F330" s="31"/>
      <c r="G330" s="8"/>
      <c r="H330" s="43"/>
    </row>
    <row r="331" spans="1:8" ht="78.75">
      <c r="A331" s="8" t="s">
        <v>959</v>
      </c>
      <c r="B331" s="13" t="s">
        <v>960</v>
      </c>
      <c r="C331" s="16" t="s">
        <v>961</v>
      </c>
      <c r="D331" s="7" t="s">
        <v>6</v>
      </c>
      <c r="E331" s="30"/>
      <c r="F331" s="31">
        <f>E332</f>
        <v>168</v>
      </c>
      <c r="G331" s="8"/>
      <c r="H331" s="43">
        <f t="shared" si="5"/>
        <v>0</v>
      </c>
    </row>
    <row r="332" spans="1:8">
      <c r="A332" s="8"/>
      <c r="B332" s="13"/>
      <c r="C332" s="16" t="s">
        <v>962</v>
      </c>
      <c r="D332" s="7"/>
      <c r="E332" s="30">
        <v>168</v>
      </c>
      <c r="F332" s="31"/>
      <c r="G332" s="8"/>
      <c r="H332" s="43"/>
    </row>
    <row r="333" spans="1:8" ht="63">
      <c r="A333" s="8" t="s">
        <v>963</v>
      </c>
      <c r="B333" s="13" t="s">
        <v>964</v>
      </c>
      <c r="C333" s="16" t="s">
        <v>965</v>
      </c>
      <c r="D333" s="7" t="s">
        <v>6</v>
      </c>
      <c r="E333" s="30"/>
      <c r="F333" s="31">
        <f>E334</f>
        <v>9</v>
      </c>
      <c r="G333" s="8"/>
      <c r="H333" s="43">
        <f t="shared" si="5"/>
        <v>0</v>
      </c>
    </row>
    <row r="334" spans="1:8">
      <c r="A334" s="8"/>
      <c r="B334" s="13"/>
      <c r="C334" s="16">
        <v>9</v>
      </c>
      <c r="D334" s="7"/>
      <c r="E334" s="30">
        <v>9</v>
      </c>
      <c r="F334" s="31"/>
      <c r="G334" s="8"/>
      <c r="H334" s="43"/>
    </row>
    <row r="335" spans="1:8" ht="63">
      <c r="A335" s="8" t="s">
        <v>966</v>
      </c>
      <c r="B335" s="13" t="s">
        <v>967</v>
      </c>
      <c r="C335" s="16" t="s">
        <v>968</v>
      </c>
      <c r="D335" s="7" t="s">
        <v>6</v>
      </c>
      <c r="E335" s="30"/>
      <c r="F335" s="31">
        <f>E336</f>
        <v>9</v>
      </c>
      <c r="G335" s="8"/>
      <c r="H335" s="43">
        <f t="shared" si="5"/>
        <v>0</v>
      </c>
    </row>
    <row r="336" spans="1:8">
      <c r="A336" s="8"/>
      <c r="B336" s="13"/>
      <c r="C336" s="16">
        <v>9</v>
      </c>
      <c r="D336" s="7"/>
      <c r="E336" s="30">
        <v>9</v>
      </c>
      <c r="F336" s="31"/>
      <c r="G336" s="8"/>
      <c r="H336" s="43"/>
    </row>
    <row r="337" spans="1:8" ht="63">
      <c r="A337" s="8" t="s">
        <v>378</v>
      </c>
      <c r="B337" s="13" t="s">
        <v>969</v>
      </c>
      <c r="C337" s="16" t="s">
        <v>970</v>
      </c>
      <c r="D337" s="7" t="s">
        <v>6</v>
      </c>
      <c r="E337" s="30"/>
      <c r="F337" s="31">
        <f>E338</f>
        <v>9</v>
      </c>
      <c r="G337" s="8"/>
      <c r="H337" s="43">
        <f t="shared" si="5"/>
        <v>0</v>
      </c>
    </row>
    <row r="338" spans="1:8">
      <c r="A338" s="8"/>
      <c r="B338" s="13"/>
      <c r="C338" s="16">
        <v>9</v>
      </c>
      <c r="D338" s="7"/>
      <c r="E338" s="30">
        <v>9</v>
      </c>
      <c r="F338" s="31"/>
      <c r="G338" s="8"/>
      <c r="H338" s="43"/>
    </row>
    <row r="339" spans="1:8" ht="47.25">
      <c r="A339" s="8" t="s">
        <v>971</v>
      </c>
      <c r="B339" s="13" t="s">
        <v>972</v>
      </c>
      <c r="C339" s="16" t="s">
        <v>973</v>
      </c>
      <c r="D339" s="7" t="s">
        <v>37</v>
      </c>
      <c r="E339" s="30"/>
      <c r="F339" s="31">
        <f>E340</f>
        <v>209.7</v>
      </c>
      <c r="G339" s="8"/>
      <c r="H339" s="43">
        <f t="shared" si="5"/>
        <v>0</v>
      </c>
    </row>
    <row r="340" spans="1:8">
      <c r="A340" s="8"/>
      <c r="B340" s="13"/>
      <c r="C340" s="16" t="s">
        <v>974</v>
      </c>
      <c r="D340" s="7"/>
      <c r="E340" s="30">
        <v>209.7</v>
      </c>
      <c r="F340" s="31"/>
      <c r="G340" s="8"/>
      <c r="H340" s="43"/>
    </row>
    <row r="341" spans="1:8" ht="63">
      <c r="A341" s="8" t="s">
        <v>975</v>
      </c>
      <c r="B341" s="13" t="s">
        <v>976</v>
      </c>
      <c r="C341" s="16" t="s">
        <v>977</v>
      </c>
      <c r="D341" s="7" t="s">
        <v>37</v>
      </c>
      <c r="E341" s="30"/>
      <c r="F341" s="31">
        <f>E342</f>
        <v>103.5</v>
      </c>
      <c r="G341" s="8"/>
      <c r="H341" s="43">
        <f t="shared" si="5"/>
        <v>0</v>
      </c>
    </row>
    <row r="342" spans="1:8">
      <c r="A342" s="8"/>
      <c r="B342" s="13"/>
      <c r="C342" s="16" t="s">
        <v>978</v>
      </c>
      <c r="D342" s="7"/>
      <c r="E342" s="30">
        <v>103.5</v>
      </c>
      <c r="F342" s="31"/>
      <c r="G342" s="8"/>
      <c r="H342" s="43"/>
    </row>
    <row r="343" spans="1:8" ht="78.75">
      <c r="A343" s="8" t="s">
        <v>320</v>
      </c>
      <c r="B343" s="13" t="s">
        <v>979</v>
      </c>
      <c r="C343" s="16" t="s">
        <v>980</v>
      </c>
      <c r="D343" s="7" t="s">
        <v>37</v>
      </c>
      <c r="E343" s="30"/>
      <c r="F343" s="31">
        <f>E344</f>
        <v>22.5</v>
      </c>
      <c r="G343" s="8"/>
      <c r="H343" s="43">
        <f t="shared" si="5"/>
        <v>0</v>
      </c>
    </row>
    <row r="344" spans="1:8">
      <c r="A344" s="8"/>
      <c r="B344" s="13"/>
      <c r="C344" s="16" t="s">
        <v>981</v>
      </c>
      <c r="D344" s="7"/>
      <c r="E344" s="30">
        <v>22.5</v>
      </c>
      <c r="F344" s="31"/>
      <c r="G344" s="8"/>
      <c r="H344" s="43"/>
    </row>
    <row r="345" spans="1:8" ht="63">
      <c r="A345" s="8" t="s">
        <v>982</v>
      </c>
      <c r="B345" s="13" t="s">
        <v>1034</v>
      </c>
      <c r="C345" s="16" t="s">
        <v>983</v>
      </c>
      <c r="D345" s="7" t="s">
        <v>239</v>
      </c>
      <c r="E345" s="30"/>
      <c r="F345" s="31">
        <f>E346</f>
        <v>9</v>
      </c>
      <c r="G345" s="8"/>
      <c r="H345" s="43">
        <f t="shared" si="5"/>
        <v>0</v>
      </c>
    </row>
    <row r="346" spans="1:8">
      <c r="A346" s="8"/>
      <c r="B346" s="13"/>
      <c r="C346" s="16">
        <v>9</v>
      </c>
      <c r="D346" s="7"/>
      <c r="E346" s="30">
        <v>9</v>
      </c>
      <c r="F346" s="31"/>
      <c r="G346" s="8"/>
      <c r="H346" s="43"/>
    </row>
    <row r="347" spans="1:8">
      <c r="A347" s="101"/>
      <c r="B347" s="102"/>
      <c r="C347" s="103"/>
      <c r="D347" s="98" t="s">
        <v>1029</v>
      </c>
      <c r="E347" s="99"/>
      <c r="F347" s="99"/>
      <c r="G347" s="100"/>
      <c r="H347" s="44">
        <f>SUM(H328,H310,H231,H132,H51,H2)</f>
        <v>0</v>
      </c>
    </row>
    <row r="348" spans="1:8">
      <c r="A348" s="104"/>
      <c r="B348" s="105"/>
      <c r="C348" s="106"/>
      <c r="D348" s="98" t="s">
        <v>1030</v>
      </c>
      <c r="E348" s="99"/>
      <c r="F348" s="99"/>
      <c r="G348" s="100"/>
      <c r="H348" s="44">
        <f>H347*23%</f>
        <v>0</v>
      </c>
    </row>
    <row r="349" spans="1:8">
      <c r="A349" s="107"/>
      <c r="B349" s="108"/>
      <c r="C349" s="109"/>
      <c r="D349" s="98" t="s">
        <v>1031</v>
      </c>
      <c r="E349" s="99"/>
      <c r="F349" s="99"/>
      <c r="G349" s="100"/>
      <c r="H349" s="44">
        <f>H347+H348</f>
        <v>0</v>
      </c>
    </row>
    <row r="350" spans="1:8">
      <c r="A350" s="111" t="s">
        <v>1646</v>
      </c>
      <c r="B350" s="102"/>
      <c r="C350" s="102"/>
      <c r="D350" s="102"/>
      <c r="E350" s="102"/>
      <c r="F350" s="102"/>
      <c r="G350" s="102"/>
      <c r="H350" s="102"/>
    </row>
  </sheetData>
  <mergeCells count="5">
    <mergeCell ref="D347:G347"/>
    <mergeCell ref="D348:G348"/>
    <mergeCell ref="D349:G349"/>
    <mergeCell ref="A347:C349"/>
    <mergeCell ref="A350:H350"/>
  </mergeCells>
  <printOptions horizontalCentered="1"/>
  <pageMargins left="7.874015748031496E-2" right="0.19685039370078741" top="0.74803149606299213" bottom="0.43307086614173229" header="0.19685039370078741" footer="0.19685039370078741"/>
  <pageSetup paperSize="9" scale="79" orientation="portrait" r:id="rId1"/>
  <headerFooter>
    <oddHeader>&amp;LNr sprawy: BZPiFZ.27.18.2017&amp;C
Kosztorys Ofertowy - cz. 1
Termomodernizacja budynku przy ul. 23 Stycznia 13</oddHeader>
    <oddFooter>&amp;L&amp;D&amp;R&amp;P/&amp;N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3"/>
  <sheetViews>
    <sheetView tabSelected="1" view="pageBreakPreview" topLeftCell="A778" zoomScaleNormal="100" zoomScaleSheetLayoutView="100" workbookViewId="0">
      <selection activeCell="A793" sqref="A793:H793"/>
    </sheetView>
  </sheetViews>
  <sheetFormatPr defaultRowHeight="15.75"/>
  <cols>
    <col min="1" max="1" width="5.5" style="2" customWidth="1"/>
    <col min="2" max="2" width="15.625" style="5" customWidth="1"/>
    <col min="3" max="3" width="39" style="42" customWidth="1"/>
    <col min="4" max="4" width="9" style="2"/>
    <col min="5" max="5" width="10.25" style="1" customWidth="1"/>
    <col min="6" max="6" width="12" style="6" bestFit="1" customWidth="1"/>
    <col min="7" max="7" width="12.125" style="60" customWidth="1"/>
    <col min="8" max="8" width="14.875" style="3" customWidth="1"/>
    <col min="9" max="16384" width="9" style="3"/>
  </cols>
  <sheetData>
    <row r="1" spans="1:8">
      <c r="A1" s="22" t="s">
        <v>0</v>
      </c>
      <c r="B1" s="22" t="s">
        <v>1</v>
      </c>
      <c r="C1" s="22" t="s">
        <v>2</v>
      </c>
      <c r="D1" s="22" t="s">
        <v>3</v>
      </c>
      <c r="E1" s="23" t="s">
        <v>4</v>
      </c>
      <c r="F1" s="23" t="s">
        <v>1023</v>
      </c>
      <c r="G1" s="58" t="s">
        <v>1024</v>
      </c>
      <c r="H1" s="22" t="s">
        <v>1025</v>
      </c>
    </row>
    <row r="2" spans="1:8" s="4" customFormat="1">
      <c r="A2" s="55">
        <v>1</v>
      </c>
      <c r="B2" s="10"/>
      <c r="C2" s="33" t="s">
        <v>493</v>
      </c>
      <c r="D2" s="9"/>
      <c r="E2" s="11"/>
      <c r="F2" s="12"/>
      <c r="G2" s="59"/>
      <c r="H2" s="44">
        <f>SUM(H3:H66)</f>
        <v>0</v>
      </c>
    </row>
    <row r="3" spans="1:8" ht="31.5">
      <c r="A3" s="7" t="s">
        <v>508</v>
      </c>
      <c r="B3" s="13" t="s">
        <v>1349</v>
      </c>
      <c r="C3" s="16" t="s">
        <v>5</v>
      </c>
      <c r="D3" s="7" t="s">
        <v>6</v>
      </c>
      <c r="E3" s="14"/>
      <c r="F3" s="15">
        <f>SUM(E4:E7)</f>
        <v>40</v>
      </c>
      <c r="G3" s="57"/>
      <c r="H3" s="43">
        <f>F3*G3</f>
        <v>0</v>
      </c>
    </row>
    <row r="4" spans="1:8">
      <c r="A4" s="7"/>
      <c r="B4" s="13"/>
      <c r="C4" s="16">
        <v>9</v>
      </c>
      <c r="D4" s="7"/>
      <c r="E4" s="14">
        <v>9</v>
      </c>
      <c r="F4" s="15"/>
      <c r="G4" s="57"/>
      <c r="H4" s="43"/>
    </row>
    <row r="5" spans="1:8">
      <c r="A5" s="7"/>
      <c r="B5" s="13"/>
      <c r="C5" s="16" t="s">
        <v>7</v>
      </c>
      <c r="D5" s="7"/>
      <c r="E5" s="14">
        <v>9</v>
      </c>
      <c r="F5" s="15"/>
      <c r="G5" s="57"/>
      <c r="H5" s="43"/>
    </row>
    <row r="6" spans="1:8">
      <c r="A6" s="7"/>
      <c r="B6" s="13"/>
      <c r="C6" s="16" t="s">
        <v>8</v>
      </c>
      <c r="D6" s="7"/>
      <c r="E6" s="14">
        <v>11</v>
      </c>
      <c r="F6" s="15"/>
      <c r="G6" s="57"/>
      <c r="H6" s="43"/>
    </row>
    <row r="7" spans="1:8">
      <c r="A7" s="7"/>
      <c r="B7" s="13"/>
      <c r="C7" s="16">
        <v>11</v>
      </c>
      <c r="D7" s="7"/>
      <c r="E7" s="14">
        <v>11</v>
      </c>
      <c r="F7" s="15"/>
      <c r="G7" s="57"/>
      <c r="H7" s="43"/>
    </row>
    <row r="8" spans="1:8" ht="31.5">
      <c r="A8" s="7" t="s">
        <v>515</v>
      </c>
      <c r="B8" s="13" t="s">
        <v>1350</v>
      </c>
      <c r="C8" s="16" t="s">
        <v>9</v>
      </c>
      <c r="D8" s="7" t="s">
        <v>10</v>
      </c>
      <c r="E8" s="14"/>
      <c r="F8" s="15">
        <f>SUM(E9:E11)</f>
        <v>74.204999999999998</v>
      </c>
      <c r="G8" s="57"/>
      <c r="H8" s="43">
        <f>F8*G8</f>
        <v>0</v>
      </c>
    </row>
    <row r="9" spans="1:8">
      <c r="A9" s="7"/>
      <c r="B9" s="13"/>
      <c r="C9" s="16" t="s">
        <v>11</v>
      </c>
      <c r="D9" s="7"/>
      <c r="E9" s="14">
        <v>4.29</v>
      </c>
      <c r="G9" s="57"/>
      <c r="H9" s="43"/>
    </row>
    <row r="10" spans="1:8" ht="47.25">
      <c r="A10" s="7"/>
      <c r="B10" s="13"/>
      <c r="C10" s="16" t="s">
        <v>12</v>
      </c>
      <c r="D10" s="7"/>
      <c r="E10" s="14">
        <v>37.573</v>
      </c>
      <c r="F10" s="15"/>
      <c r="G10" s="57"/>
      <c r="H10" s="43"/>
    </row>
    <row r="11" spans="1:8">
      <c r="A11" s="7"/>
      <c r="B11" s="13"/>
      <c r="C11" s="16" t="s">
        <v>13</v>
      </c>
      <c r="D11" s="7"/>
      <c r="E11" s="14">
        <v>32.341999999999999</v>
      </c>
      <c r="F11" s="15"/>
      <c r="G11" s="57"/>
      <c r="H11" s="43"/>
    </row>
    <row r="12" spans="1:8" ht="63">
      <c r="A12" s="7" t="s">
        <v>520</v>
      </c>
      <c r="B12" s="13" t="s">
        <v>1351</v>
      </c>
      <c r="C12" s="16" t="s">
        <v>14</v>
      </c>
      <c r="D12" s="7" t="s">
        <v>15</v>
      </c>
      <c r="E12" s="14"/>
      <c r="F12" s="15">
        <f>SUM(E13:E15)</f>
        <v>6.6289999999999996</v>
      </c>
      <c r="G12" s="57"/>
      <c r="H12" s="43">
        <f t="shared" ref="H12:H63" si="0">F12*G12</f>
        <v>0</v>
      </c>
    </row>
    <row r="13" spans="1:8">
      <c r="A13" s="7"/>
      <c r="B13" s="13"/>
      <c r="C13" s="16" t="s">
        <v>16</v>
      </c>
      <c r="D13" s="7"/>
      <c r="E13" s="14">
        <v>0.88</v>
      </c>
      <c r="F13" s="15"/>
      <c r="G13" s="57"/>
      <c r="H13" s="43"/>
    </row>
    <row r="14" spans="1:8">
      <c r="A14" s="7"/>
      <c r="B14" s="13"/>
      <c r="C14" s="16" t="s">
        <v>17</v>
      </c>
      <c r="D14" s="7"/>
      <c r="E14" s="14">
        <v>3.056</v>
      </c>
      <c r="F14" s="15"/>
      <c r="G14" s="57"/>
      <c r="H14" s="43"/>
    </row>
    <row r="15" spans="1:8">
      <c r="A15" s="7"/>
      <c r="B15" s="13"/>
      <c r="C15" s="16" t="s">
        <v>18</v>
      </c>
      <c r="D15" s="7"/>
      <c r="E15" s="14">
        <v>2.6930000000000001</v>
      </c>
      <c r="F15" s="15"/>
      <c r="G15" s="57"/>
      <c r="H15" s="43"/>
    </row>
    <row r="16" spans="1:8" ht="31.5">
      <c r="A16" s="7" t="s">
        <v>525</v>
      </c>
      <c r="B16" s="13" t="s">
        <v>1352</v>
      </c>
      <c r="C16" s="16" t="s">
        <v>19</v>
      </c>
      <c r="D16" s="7" t="s">
        <v>10</v>
      </c>
      <c r="E16" s="14"/>
      <c r="F16" s="15">
        <f>SUM(E17:E19)</f>
        <v>139.48099999999999</v>
      </c>
      <c r="G16" s="57"/>
      <c r="H16" s="43">
        <f t="shared" si="0"/>
        <v>0</v>
      </c>
    </row>
    <row r="17" spans="1:8">
      <c r="A17" s="7"/>
      <c r="B17" s="13"/>
      <c r="C17" s="16" t="s">
        <v>20</v>
      </c>
      <c r="D17" s="7"/>
      <c r="E17" s="14">
        <v>10.295999999999999</v>
      </c>
      <c r="F17" s="15"/>
      <c r="G17" s="57"/>
      <c r="H17" s="43"/>
    </row>
    <row r="18" spans="1:8">
      <c r="A18" s="7"/>
      <c r="B18" s="13"/>
      <c r="C18" s="16" t="s">
        <v>21</v>
      </c>
      <c r="D18" s="7"/>
      <c r="E18" s="14">
        <v>31.78</v>
      </c>
      <c r="F18" s="15"/>
      <c r="G18" s="57"/>
      <c r="H18" s="43"/>
    </row>
    <row r="19" spans="1:8" ht="31.5">
      <c r="A19" s="7"/>
      <c r="B19" s="13"/>
      <c r="C19" s="16" t="s">
        <v>22</v>
      </c>
      <c r="D19" s="7"/>
      <c r="E19" s="14">
        <v>97.405000000000001</v>
      </c>
      <c r="F19" s="15"/>
      <c r="G19" s="57"/>
      <c r="H19" s="43"/>
    </row>
    <row r="20" spans="1:8" ht="31.5">
      <c r="A20" s="7" t="s">
        <v>530</v>
      </c>
      <c r="B20" s="13" t="s">
        <v>1353</v>
      </c>
      <c r="C20" s="16" t="s">
        <v>23</v>
      </c>
      <c r="D20" s="7" t="s">
        <v>10</v>
      </c>
      <c r="E20" s="14"/>
      <c r="F20" s="15">
        <f>E21</f>
        <v>42.14</v>
      </c>
      <c r="G20" s="57"/>
      <c r="H20" s="43">
        <f t="shared" si="0"/>
        <v>0</v>
      </c>
    </row>
    <row r="21" spans="1:8">
      <c r="A21" s="7"/>
      <c r="B21" s="13"/>
      <c r="C21" s="16" t="s">
        <v>24</v>
      </c>
      <c r="D21" s="7"/>
      <c r="E21" s="14">
        <v>42.14</v>
      </c>
      <c r="F21" s="15"/>
      <c r="G21" s="57"/>
      <c r="H21" s="43"/>
    </row>
    <row r="22" spans="1:8" ht="31.5">
      <c r="A22" s="7" t="s">
        <v>532</v>
      </c>
      <c r="B22" s="13" t="s">
        <v>1354</v>
      </c>
      <c r="C22" s="16" t="s">
        <v>25</v>
      </c>
      <c r="D22" s="7" t="s">
        <v>15</v>
      </c>
      <c r="E22" s="14"/>
      <c r="F22" s="15">
        <f>E23</f>
        <v>2.9460000000000002</v>
      </c>
      <c r="G22" s="57"/>
      <c r="H22" s="43">
        <f t="shared" si="0"/>
        <v>0</v>
      </c>
    </row>
    <row r="23" spans="1:8">
      <c r="A23" s="7"/>
      <c r="B23" s="13"/>
      <c r="C23" s="16" t="s">
        <v>26</v>
      </c>
      <c r="D23" s="7"/>
      <c r="E23" s="14">
        <v>2.9460000000000002</v>
      </c>
      <c r="F23" s="15"/>
      <c r="G23" s="57"/>
      <c r="H23" s="43"/>
    </row>
    <row r="24" spans="1:8" ht="31.5">
      <c r="A24" s="7" t="s">
        <v>535</v>
      </c>
      <c r="B24" s="13" t="s">
        <v>1355</v>
      </c>
      <c r="C24" s="16" t="s">
        <v>27</v>
      </c>
      <c r="D24" s="7" t="s">
        <v>10</v>
      </c>
      <c r="E24" s="14"/>
      <c r="F24" s="15">
        <f>E25</f>
        <v>65.611000000000004</v>
      </c>
      <c r="G24" s="57"/>
      <c r="H24" s="43">
        <f t="shared" si="0"/>
        <v>0</v>
      </c>
    </row>
    <row r="25" spans="1:8" ht="31.5">
      <c r="A25" s="7"/>
      <c r="B25" s="13"/>
      <c r="C25" s="16" t="s">
        <v>28</v>
      </c>
      <c r="D25" s="7"/>
      <c r="E25" s="14">
        <v>65.611000000000004</v>
      </c>
      <c r="F25" s="15"/>
      <c r="G25" s="57"/>
      <c r="H25" s="43"/>
    </row>
    <row r="26" spans="1:8" ht="31.5">
      <c r="A26" s="7" t="s">
        <v>538</v>
      </c>
      <c r="B26" s="13" t="s">
        <v>1356</v>
      </c>
      <c r="C26" s="16" t="s">
        <v>1035</v>
      </c>
      <c r="D26" s="7" t="s">
        <v>6</v>
      </c>
      <c r="E26" s="14"/>
      <c r="F26" s="15">
        <f>E27</f>
        <v>37</v>
      </c>
      <c r="G26" s="57"/>
      <c r="H26" s="43">
        <f t="shared" si="0"/>
        <v>0</v>
      </c>
    </row>
    <row r="27" spans="1:8">
      <c r="A27" s="7"/>
      <c r="B27" s="13"/>
      <c r="C27" s="16" t="s">
        <v>29</v>
      </c>
      <c r="D27" s="7"/>
      <c r="E27" s="14">
        <v>37</v>
      </c>
      <c r="F27" s="15"/>
      <c r="G27" s="57"/>
      <c r="H27" s="43"/>
    </row>
    <row r="28" spans="1:8" ht="31.5">
      <c r="A28" s="7" t="s">
        <v>541</v>
      </c>
      <c r="B28" s="13" t="s">
        <v>1357</v>
      </c>
      <c r="C28" s="16" t="s">
        <v>30</v>
      </c>
      <c r="D28" s="7" t="s">
        <v>10</v>
      </c>
      <c r="E28" s="14"/>
      <c r="F28" s="15">
        <f>E29</f>
        <v>5.8019999999999996</v>
      </c>
      <c r="G28" s="57"/>
      <c r="H28" s="43">
        <f t="shared" si="0"/>
        <v>0</v>
      </c>
    </row>
    <row r="29" spans="1:8">
      <c r="A29" s="7"/>
      <c r="B29" s="13"/>
      <c r="C29" s="16" t="s">
        <v>31</v>
      </c>
      <c r="D29" s="7"/>
      <c r="E29" s="14">
        <v>5.8019999999999996</v>
      </c>
      <c r="F29" s="15"/>
      <c r="G29" s="57"/>
      <c r="H29" s="43"/>
    </row>
    <row r="30" spans="1:8" ht="31.5">
      <c r="A30" s="7" t="s">
        <v>543</v>
      </c>
      <c r="B30" s="13" t="s">
        <v>1358</v>
      </c>
      <c r="C30" s="16" t="s">
        <v>33</v>
      </c>
      <c r="D30" s="7" t="s">
        <v>10</v>
      </c>
      <c r="E30" s="14"/>
      <c r="F30" s="15">
        <f>SUM(E31:E33)</f>
        <v>30.3</v>
      </c>
      <c r="G30" s="57"/>
      <c r="H30" s="43">
        <f t="shared" si="0"/>
        <v>0</v>
      </c>
    </row>
    <row r="31" spans="1:8">
      <c r="A31" s="7"/>
      <c r="B31" s="13"/>
      <c r="C31" s="16" t="s">
        <v>34</v>
      </c>
      <c r="D31" s="7"/>
      <c r="E31" s="14">
        <v>10.25</v>
      </c>
      <c r="F31" s="15"/>
      <c r="G31" s="57"/>
      <c r="H31" s="43"/>
    </row>
    <row r="32" spans="1:8">
      <c r="A32" s="7"/>
      <c r="B32" s="13"/>
      <c r="C32" s="16" t="s">
        <v>34</v>
      </c>
      <c r="D32" s="7"/>
      <c r="E32" s="14">
        <v>10.25</v>
      </c>
      <c r="F32" s="15"/>
      <c r="G32" s="57"/>
      <c r="H32" s="43"/>
    </row>
    <row r="33" spans="1:8">
      <c r="A33" s="7"/>
      <c r="B33" s="13"/>
      <c r="C33" s="16" t="s">
        <v>35</v>
      </c>
      <c r="D33" s="7"/>
      <c r="E33" s="14">
        <v>9.8000000000000007</v>
      </c>
      <c r="F33" s="15"/>
      <c r="G33" s="57"/>
      <c r="H33" s="43"/>
    </row>
    <row r="34" spans="1:8" ht="31.5">
      <c r="A34" s="7" t="s">
        <v>546</v>
      </c>
      <c r="B34" s="13" t="s">
        <v>1359</v>
      </c>
      <c r="C34" s="16" t="s">
        <v>36</v>
      </c>
      <c r="D34" s="7" t="s">
        <v>37</v>
      </c>
      <c r="E34" s="14"/>
      <c r="F34" s="15">
        <f>E35</f>
        <v>36.36</v>
      </c>
      <c r="G34" s="57"/>
      <c r="H34" s="43">
        <f t="shared" si="0"/>
        <v>0</v>
      </c>
    </row>
    <row r="35" spans="1:8">
      <c r="A35" s="7"/>
      <c r="B35" s="13"/>
      <c r="C35" s="16" t="s">
        <v>38</v>
      </c>
      <c r="D35" s="7"/>
      <c r="E35" s="14">
        <v>36.36</v>
      </c>
      <c r="F35" s="15"/>
      <c r="G35" s="57"/>
      <c r="H35" s="43"/>
    </row>
    <row r="36" spans="1:8" ht="31.5">
      <c r="A36" s="7" t="s">
        <v>550</v>
      </c>
      <c r="B36" s="13" t="s">
        <v>1360</v>
      </c>
      <c r="C36" s="16" t="s">
        <v>39</v>
      </c>
      <c r="D36" s="7" t="s">
        <v>10</v>
      </c>
      <c r="E36" s="14"/>
      <c r="F36" s="15">
        <f>E37</f>
        <v>30.3</v>
      </c>
      <c r="G36" s="57"/>
      <c r="H36" s="43">
        <f t="shared" si="0"/>
        <v>0</v>
      </c>
    </row>
    <row r="37" spans="1:8">
      <c r="A37" s="7"/>
      <c r="B37" s="13"/>
      <c r="C37" s="16" t="s">
        <v>40</v>
      </c>
      <c r="D37" s="7"/>
      <c r="E37" s="14">
        <v>30.3</v>
      </c>
      <c r="F37" s="15"/>
      <c r="G37" s="57"/>
      <c r="H37" s="43"/>
    </row>
    <row r="38" spans="1:8" ht="31.5">
      <c r="A38" s="7" t="s">
        <v>553</v>
      </c>
      <c r="B38" s="13" t="s">
        <v>1361</v>
      </c>
      <c r="C38" s="16" t="s">
        <v>41</v>
      </c>
      <c r="D38" s="7" t="s">
        <v>10</v>
      </c>
      <c r="E38" s="14"/>
      <c r="F38" s="15">
        <f>E39+E40</f>
        <v>36.102000000000004</v>
      </c>
      <c r="G38" s="57"/>
      <c r="H38" s="43">
        <f t="shared" si="0"/>
        <v>0</v>
      </c>
    </row>
    <row r="39" spans="1:8">
      <c r="A39" s="7"/>
      <c r="B39" s="13"/>
      <c r="C39" s="16" t="s">
        <v>40</v>
      </c>
      <c r="D39" s="7"/>
      <c r="E39" s="14">
        <v>30.3</v>
      </c>
      <c r="F39" s="15"/>
      <c r="G39" s="57"/>
      <c r="H39" s="43"/>
    </row>
    <row r="40" spans="1:8">
      <c r="A40" s="7"/>
      <c r="B40" s="13"/>
      <c r="C40" s="16" t="s">
        <v>32</v>
      </c>
      <c r="D40" s="7"/>
      <c r="E40" s="14">
        <v>5.8019999999999996</v>
      </c>
      <c r="F40" s="15"/>
      <c r="G40" s="57"/>
      <c r="H40" s="43"/>
    </row>
    <row r="41" spans="1:8" ht="31.5">
      <c r="A41" s="7" t="s">
        <v>556</v>
      </c>
      <c r="B41" s="13" t="s">
        <v>1362</v>
      </c>
      <c r="C41" s="16" t="s">
        <v>42</v>
      </c>
      <c r="D41" s="7" t="s">
        <v>37</v>
      </c>
      <c r="E41" s="14"/>
      <c r="F41" s="15">
        <f>SUM(E42:E43)</f>
        <v>47.16</v>
      </c>
      <c r="G41" s="57"/>
      <c r="H41" s="43">
        <f t="shared" si="0"/>
        <v>0</v>
      </c>
    </row>
    <row r="42" spans="1:8">
      <c r="A42" s="7"/>
      <c r="B42" s="13"/>
      <c r="C42" s="16" t="s">
        <v>43</v>
      </c>
      <c r="D42" s="7"/>
      <c r="E42" s="14">
        <v>10.8</v>
      </c>
      <c r="F42" s="15"/>
      <c r="G42" s="57"/>
      <c r="H42" s="43"/>
    </row>
    <row r="43" spans="1:8">
      <c r="A43" s="7"/>
      <c r="B43" s="13"/>
      <c r="C43" s="16" t="s">
        <v>45</v>
      </c>
      <c r="D43" s="7"/>
      <c r="E43" s="14">
        <v>36.36</v>
      </c>
      <c r="F43" s="15"/>
      <c r="G43" s="57"/>
      <c r="H43" s="43"/>
    </row>
    <row r="44" spans="1:8" ht="31.5">
      <c r="A44" s="7" t="s">
        <v>561</v>
      </c>
      <c r="B44" s="13" t="s">
        <v>1363</v>
      </c>
      <c r="C44" s="16" t="s">
        <v>46</v>
      </c>
      <c r="D44" s="7" t="s">
        <v>37</v>
      </c>
      <c r="E44" s="14"/>
      <c r="F44" s="15">
        <f>E45</f>
        <v>2.35</v>
      </c>
      <c r="G44" s="57"/>
      <c r="H44" s="43">
        <f t="shared" si="0"/>
        <v>0</v>
      </c>
    </row>
    <row r="45" spans="1:8">
      <c r="A45" s="7"/>
      <c r="B45" s="13"/>
      <c r="C45" s="16" t="s">
        <v>47</v>
      </c>
      <c r="D45" s="7"/>
      <c r="E45" s="14">
        <v>2.35</v>
      </c>
      <c r="F45" s="15"/>
      <c r="G45" s="57"/>
      <c r="H45" s="43"/>
    </row>
    <row r="46" spans="1:8" ht="31.5">
      <c r="A46" s="7" t="s">
        <v>563</v>
      </c>
      <c r="B46" s="13" t="s">
        <v>1364</v>
      </c>
      <c r="C46" s="16" t="s">
        <v>48</v>
      </c>
      <c r="D46" s="7" t="s">
        <v>10</v>
      </c>
      <c r="E46" s="14"/>
      <c r="F46" s="15">
        <f>E47</f>
        <v>10.8</v>
      </c>
      <c r="G46" s="57"/>
      <c r="H46" s="43">
        <f t="shared" si="0"/>
        <v>0</v>
      </c>
    </row>
    <row r="47" spans="1:8">
      <c r="A47" s="7"/>
      <c r="B47" s="13"/>
      <c r="C47" s="16" t="s">
        <v>49</v>
      </c>
      <c r="D47" s="7"/>
      <c r="E47" s="14">
        <v>10.8</v>
      </c>
      <c r="F47" s="15"/>
      <c r="G47" s="57"/>
      <c r="H47" s="43"/>
    </row>
    <row r="48" spans="1:8" ht="31.5">
      <c r="A48" s="7" t="s">
        <v>565</v>
      </c>
      <c r="B48" s="13" t="s">
        <v>1365</v>
      </c>
      <c r="C48" s="16" t="s">
        <v>50</v>
      </c>
      <c r="D48" s="7" t="s">
        <v>10</v>
      </c>
      <c r="E48" s="14"/>
      <c r="F48" s="15">
        <f>E49</f>
        <v>10.8</v>
      </c>
      <c r="G48" s="57"/>
      <c r="H48" s="43">
        <f t="shared" si="0"/>
        <v>0</v>
      </c>
    </row>
    <row r="49" spans="1:8">
      <c r="A49" s="7"/>
      <c r="B49" s="13"/>
      <c r="C49" s="16" t="s">
        <v>44</v>
      </c>
      <c r="D49" s="7"/>
      <c r="E49" s="14">
        <v>10.8</v>
      </c>
      <c r="F49" s="15"/>
      <c r="G49" s="57"/>
      <c r="H49" s="43"/>
    </row>
    <row r="50" spans="1:8" ht="31.5">
      <c r="A50" s="7" t="s">
        <v>571</v>
      </c>
      <c r="B50" s="13" t="s">
        <v>1366</v>
      </c>
      <c r="C50" s="16" t="s">
        <v>51</v>
      </c>
      <c r="D50" s="7" t="s">
        <v>10</v>
      </c>
      <c r="E50" s="14"/>
      <c r="F50" s="15">
        <f>E51</f>
        <v>5.8019999999999996</v>
      </c>
      <c r="G50" s="57"/>
      <c r="H50" s="43">
        <f t="shared" si="0"/>
        <v>0</v>
      </c>
    </row>
    <row r="51" spans="1:8">
      <c r="A51" s="7"/>
      <c r="B51" s="13"/>
      <c r="C51" s="16" t="s">
        <v>52</v>
      </c>
      <c r="D51" s="7"/>
      <c r="E51" s="14">
        <v>5.8019999999999996</v>
      </c>
      <c r="F51" s="15"/>
      <c r="G51" s="57"/>
      <c r="H51" s="43"/>
    </row>
    <row r="52" spans="1:8" ht="47.25">
      <c r="A52" s="7" t="s">
        <v>575</v>
      </c>
      <c r="B52" s="13" t="s">
        <v>1367</v>
      </c>
      <c r="C52" s="16" t="s">
        <v>53</v>
      </c>
      <c r="D52" s="7" t="s">
        <v>15</v>
      </c>
      <c r="E52" s="14"/>
      <c r="F52" s="15">
        <f>E53</f>
        <v>5.8019999999999996</v>
      </c>
      <c r="G52" s="57"/>
      <c r="H52" s="43">
        <f t="shared" si="0"/>
        <v>0</v>
      </c>
    </row>
    <row r="53" spans="1:8">
      <c r="A53" s="7"/>
      <c r="B53" s="13"/>
      <c r="C53" s="16" t="s">
        <v>54</v>
      </c>
      <c r="D53" s="7"/>
      <c r="E53" s="14">
        <v>5.8019999999999996</v>
      </c>
      <c r="F53" s="15"/>
      <c r="G53" s="57"/>
      <c r="H53" s="43"/>
    </row>
    <row r="54" spans="1:8" ht="31.5">
      <c r="A54" s="7" t="s">
        <v>580</v>
      </c>
      <c r="B54" s="13" t="s">
        <v>1368</v>
      </c>
      <c r="C54" s="16" t="s">
        <v>55</v>
      </c>
      <c r="D54" s="7" t="s">
        <v>10</v>
      </c>
      <c r="E54" s="14"/>
      <c r="F54" s="15">
        <f>SUM(E55:E57)</f>
        <v>669.48</v>
      </c>
      <c r="G54" s="57"/>
      <c r="H54" s="43">
        <f t="shared" si="0"/>
        <v>0</v>
      </c>
    </row>
    <row r="55" spans="1:8" ht="31.5">
      <c r="A55" s="7"/>
      <c r="B55" s="13"/>
      <c r="C55" s="16" t="s">
        <v>56</v>
      </c>
      <c r="D55" s="7"/>
      <c r="E55" s="14">
        <v>346.92</v>
      </c>
      <c r="F55" s="15"/>
      <c r="G55" s="57"/>
      <c r="H55" s="43"/>
    </row>
    <row r="56" spans="1:8" ht="31.5">
      <c r="A56" s="7"/>
      <c r="B56" s="13"/>
      <c r="C56" s="16" t="s">
        <v>57</v>
      </c>
      <c r="D56" s="7"/>
      <c r="E56" s="14">
        <v>210.21</v>
      </c>
      <c r="F56" s="15"/>
      <c r="G56" s="57"/>
      <c r="H56" s="43"/>
    </row>
    <row r="57" spans="1:8" ht="31.5">
      <c r="A57" s="7"/>
      <c r="B57" s="13"/>
      <c r="C57" s="16" t="s">
        <v>58</v>
      </c>
      <c r="D57" s="7"/>
      <c r="E57" s="14">
        <v>112.35</v>
      </c>
      <c r="F57" s="15"/>
      <c r="G57" s="57"/>
      <c r="H57" s="43"/>
    </row>
    <row r="58" spans="1:8" ht="31.5">
      <c r="A58" s="7" t="s">
        <v>583</v>
      </c>
      <c r="B58" s="13" t="s">
        <v>1369</v>
      </c>
      <c r="C58" s="16" t="s">
        <v>59</v>
      </c>
      <c r="D58" s="7" t="s">
        <v>10</v>
      </c>
      <c r="E58" s="14"/>
      <c r="F58" s="15">
        <f>SUM(E59:E62)</f>
        <v>124.15</v>
      </c>
      <c r="G58" s="57"/>
      <c r="H58" s="43">
        <f t="shared" si="0"/>
        <v>0</v>
      </c>
    </row>
    <row r="59" spans="1:8">
      <c r="A59" s="7"/>
      <c r="B59" s="13"/>
      <c r="C59" s="16" t="s">
        <v>60</v>
      </c>
      <c r="D59" s="7"/>
      <c r="E59" s="14">
        <v>10.95</v>
      </c>
      <c r="F59" s="15"/>
      <c r="G59" s="57"/>
      <c r="H59" s="43"/>
    </row>
    <row r="60" spans="1:8">
      <c r="A60" s="7"/>
      <c r="B60" s="13"/>
      <c r="C60" s="16" t="s">
        <v>61</v>
      </c>
      <c r="D60" s="7"/>
      <c r="E60" s="14">
        <v>11.51</v>
      </c>
      <c r="F60" s="15"/>
      <c r="G60" s="57"/>
      <c r="H60" s="43"/>
    </row>
    <row r="61" spans="1:8">
      <c r="A61" s="7"/>
      <c r="B61" s="13"/>
      <c r="C61" s="16" t="s">
        <v>62</v>
      </c>
      <c r="D61" s="7"/>
      <c r="E61" s="14">
        <v>11.67</v>
      </c>
      <c r="F61" s="15"/>
      <c r="G61" s="57"/>
      <c r="H61" s="43"/>
    </row>
    <row r="62" spans="1:8">
      <c r="A62" s="7"/>
      <c r="B62" s="13"/>
      <c r="C62" s="16" t="s">
        <v>63</v>
      </c>
      <c r="D62" s="7"/>
      <c r="E62" s="14">
        <v>90.02</v>
      </c>
      <c r="F62" s="15"/>
      <c r="G62" s="57"/>
      <c r="H62" s="43"/>
    </row>
    <row r="63" spans="1:8">
      <c r="A63" s="7" t="s">
        <v>586</v>
      </c>
      <c r="B63" s="13" t="s">
        <v>1370</v>
      </c>
      <c r="C63" s="16" t="s">
        <v>64</v>
      </c>
      <c r="D63" s="7" t="s">
        <v>10</v>
      </c>
      <c r="E63" s="14"/>
      <c r="F63" s="15">
        <f>SUM(E64:E66)</f>
        <v>195.62099999999998</v>
      </c>
      <c r="G63" s="57"/>
      <c r="H63" s="43">
        <f t="shared" si="0"/>
        <v>0</v>
      </c>
    </row>
    <row r="64" spans="1:8" ht="31.5">
      <c r="A64" s="7"/>
      <c r="B64" s="13"/>
      <c r="C64" s="16" t="s">
        <v>65</v>
      </c>
      <c r="D64" s="7"/>
      <c r="E64" s="14">
        <v>84.355999999999995</v>
      </c>
      <c r="F64" s="15"/>
      <c r="G64" s="57"/>
      <c r="H64" s="43"/>
    </row>
    <row r="65" spans="1:8">
      <c r="A65" s="7"/>
      <c r="B65" s="13"/>
      <c r="C65" s="16" t="s">
        <v>66</v>
      </c>
      <c r="D65" s="7"/>
      <c r="E65" s="14">
        <v>70.84</v>
      </c>
      <c r="F65" s="15"/>
      <c r="G65" s="57"/>
      <c r="H65" s="43"/>
    </row>
    <row r="66" spans="1:8">
      <c r="A66" s="7"/>
      <c r="B66" s="13"/>
      <c r="C66" s="16" t="s">
        <v>67</v>
      </c>
      <c r="D66" s="7"/>
      <c r="E66" s="14">
        <v>40.424999999999997</v>
      </c>
      <c r="F66" s="15"/>
      <c r="G66" s="57"/>
      <c r="H66" s="43"/>
    </row>
    <row r="67" spans="1:8" s="4" customFormat="1">
      <c r="A67" s="55">
        <v>2</v>
      </c>
      <c r="B67" s="10"/>
      <c r="C67" s="33" t="s">
        <v>494</v>
      </c>
      <c r="D67" s="9"/>
      <c r="E67" s="11"/>
      <c r="F67" s="12"/>
      <c r="G67" s="59"/>
      <c r="H67" s="43">
        <f>SUM(H68:H135)</f>
        <v>0</v>
      </c>
    </row>
    <row r="68" spans="1:8" ht="31.5">
      <c r="A68" s="7" t="s">
        <v>594</v>
      </c>
      <c r="B68" s="13" t="s">
        <v>1371</v>
      </c>
      <c r="C68" s="16" t="s">
        <v>68</v>
      </c>
      <c r="D68" s="7" t="s">
        <v>10</v>
      </c>
      <c r="E68" s="14"/>
      <c r="F68" s="15">
        <f>E69</f>
        <v>5.28</v>
      </c>
      <c r="G68" s="57"/>
      <c r="H68" s="43">
        <f t="shared" ref="H68:H130" si="1">F68*G68</f>
        <v>0</v>
      </c>
    </row>
    <row r="69" spans="1:8">
      <c r="A69" s="7"/>
      <c r="B69" s="13"/>
      <c r="C69" s="16" t="s">
        <v>69</v>
      </c>
      <c r="D69" s="7"/>
      <c r="E69" s="14">
        <v>5.28</v>
      </c>
      <c r="F69" s="15"/>
      <c r="G69" s="57"/>
      <c r="H69" s="43"/>
    </row>
    <row r="70" spans="1:8" ht="31.5">
      <c r="A70" s="7" t="s">
        <v>610</v>
      </c>
      <c r="B70" s="13" t="s">
        <v>1372</v>
      </c>
      <c r="C70" s="16" t="s">
        <v>70</v>
      </c>
      <c r="D70" s="7" t="s">
        <v>15</v>
      </c>
      <c r="E70" s="14"/>
      <c r="F70" s="15">
        <f>E71</f>
        <v>1.5840000000000001</v>
      </c>
      <c r="G70" s="57"/>
      <c r="H70" s="43">
        <f t="shared" si="1"/>
        <v>0</v>
      </c>
    </row>
    <row r="71" spans="1:8">
      <c r="A71" s="7"/>
      <c r="B71" s="13"/>
      <c r="C71" s="16" t="s">
        <v>71</v>
      </c>
      <c r="D71" s="7"/>
      <c r="E71" s="14">
        <v>1.5840000000000001</v>
      </c>
      <c r="F71" s="15"/>
      <c r="G71" s="57"/>
      <c r="H71" s="43"/>
    </row>
    <row r="72" spans="1:8" ht="31.5">
      <c r="A72" s="7" t="s">
        <v>617</v>
      </c>
      <c r="B72" s="13" t="s">
        <v>1373</v>
      </c>
      <c r="C72" s="16" t="s">
        <v>72</v>
      </c>
      <c r="D72" s="7" t="s">
        <v>10</v>
      </c>
      <c r="E72" s="14"/>
      <c r="F72" s="15">
        <f>E73</f>
        <v>111.76</v>
      </c>
      <c r="G72" s="57"/>
      <c r="H72" s="43">
        <f t="shared" si="1"/>
        <v>0</v>
      </c>
    </row>
    <row r="73" spans="1:8">
      <c r="A73" s="7"/>
      <c r="B73" s="13"/>
      <c r="C73" s="16" t="s">
        <v>73</v>
      </c>
      <c r="D73" s="7"/>
      <c r="E73" s="14">
        <v>111.76</v>
      </c>
      <c r="F73" s="15"/>
      <c r="G73" s="57"/>
      <c r="H73" s="43"/>
    </row>
    <row r="74" spans="1:8" ht="47.25">
      <c r="A74" s="7" t="s">
        <v>633</v>
      </c>
      <c r="B74" s="13" t="s">
        <v>1374</v>
      </c>
      <c r="C74" s="16" t="s">
        <v>75</v>
      </c>
      <c r="D74" s="7" t="s">
        <v>10</v>
      </c>
      <c r="E74" s="14"/>
      <c r="F74" s="15">
        <f>E75</f>
        <v>111.76</v>
      </c>
      <c r="G74" s="57"/>
      <c r="H74" s="43">
        <f t="shared" si="1"/>
        <v>0</v>
      </c>
    </row>
    <row r="75" spans="1:8">
      <c r="A75" s="7"/>
      <c r="B75" s="13"/>
      <c r="C75" s="16" t="s">
        <v>74</v>
      </c>
      <c r="D75" s="7"/>
      <c r="E75" s="14">
        <v>111.76</v>
      </c>
      <c r="F75" s="15"/>
      <c r="G75" s="57"/>
      <c r="H75" s="43"/>
    </row>
    <row r="76" spans="1:8" ht="31.5">
      <c r="A76" s="7" t="s">
        <v>638</v>
      </c>
      <c r="B76" s="13" t="s">
        <v>76</v>
      </c>
      <c r="C76" s="16" t="s">
        <v>77</v>
      </c>
      <c r="D76" s="7" t="s">
        <v>10</v>
      </c>
      <c r="E76" s="14"/>
      <c r="F76" s="15">
        <f>E77</f>
        <v>108.88</v>
      </c>
      <c r="G76" s="57"/>
      <c r="H76" s="43">
        <f t="shared" si="1"/>
        <v>0</v>
      </c>
    </row>
    <row r="77" spans="1:8">
      <c r="A77" s="7"/>
      <c r="B77" s="13"/>
      <c r="C77" s="16" t="s">
        <v>78</v>
      </c>
      <c r="D77" s="7"/>
      <c r="E77" s="14">
        <v>108.88</v>
      </c>
      <c r="F77" s="15"/>
      <c r="G77" s="57"/>
      <c r="H77" s="43"/>
    </row>
    <row r="78" spans="1:8" ht="31.5">
      <c r="A78" s="7" t="s">
        <v>641</v>
      </c>
      <c r="B78" s="13" t="s">
        <v>1375</v>
      </c>
      <c r="C78" s="16" t="s">
        <v>79</v>
      </c>
      <c r="D78" s="7" t="s">
        <v>10</v>
      </c>
      <c r="E78" s="14"/>
      <c r="F78" s="15">
        <f>E79</f>
        <v>4.2750000000000004</v>
      </c>
      <c r="G78" s="57"/>
      <c r="H78" s="43">
        <f t="shared" si="1"/>
        <v>0</v>
      </c>
    </row>
    <row r="79" spans="1:8">
      <c r="A79" s="7"/>
      <c r="B79" s="13"/>
      <c r="C79" s="16" t="s">
        <v>80</v>
      </c>
      <c r="D79" s="7"/>
      <c r="E79" s="14">
        <v>4.2750000000000004</v>
      </c>
      <c r="F79" s="15"/>
      <c r="G79" s="57"/>
      <c r="H79" s="43"/>
    </row>
    <row r="80" spans="1:8" ht="47.25">
      <c r="A80" s="7" t="s">
        <v>643</v>
      </c>
      <c r="B80" s="13" t="s">
        <v>1376</v>
      </c>
      <c r="C80" s="16" t="s">
        <v>82</v>
      </c>
      <c r="D80" s="7" t="s">
        <v>10</v>
      </c>
      <c r="E80" s="14"/>
      <c r="F80" s="15">
        <f>E81</f>
        <v>4.2750000000000004</v>
      </c>
      <c r="G80" s="57"/>
      <c r="H80" s="43">
        <f t="shared" si="1"/>
        <v>0</v>
      </c>
    </row>
    <row r="81" spans="1:8">
      <c r="A81" s="7"/>
      <c r="B81" s="13"/>
      <c r="C81" s="16" t="s">
        <v>81</v>
      </c>
      <c r="D81" s="7"/>
      <c r="E81" s="14">
        <v>4.2750000000000004</v>
      </c>
      <c r="F81" s="15"/>
      <c r="G81" s="57"/>
      <c r="H81" s="43"/>
    </row>
    <row r="82" spans="1:8">
      <c r="A82" s="7" t="s">
        <v>643</v>
      </c>
      <c r="B82" s="13" t="s">
        <v>1377</v>
      </c>
      <c r="C82" s="16" t="s">
        <v>83</v>
      </c>
      <c r="D82" s="7" t="s">
        <v>6</v>
      </c>
      <c r="E82" s="14"/>
      <c r="F82" s="15">
        <f>E83</f>
        <v>20</v>
      </c>
      <c r="G82" s="57"/>
      <c r="H82" s="43">
        <f t="shared" si="1"/>
        <v>0</v>
      </c>
    </row>
    <row r="83" spans="1:8">
      <c r="A83" s="7"/>
      <c r="B83" s="13"/>
      <c r="C83" s="16" t="s">
        <v>84</v>
      </c>
      <c r="D83" s="7"/>
      <c r="E83" s="14">
        <v>20</v>
      </c>
      <c r="F83" s="15"/>
      <c r="G83" s="57"/>
      <c r="H83" s="43"/>
    </row>
    <row r="84" spans="1:8" ht="31.5">
      <c r="A84" s="7" t="s">
        <v>656</v>
      </c>
      <c r="B84" s="13" t="s">
        <v>1378</v>
      </c>
      <c r="C84" s="16" t="s">
        <v>86</v>
      </c>
      <c r="D84" s="7" t="s">
        <v>10</v>
      </c>
      <c r="E84" s="14"/>
      <c r="F84" s="15">
        <f>E85</f>
        <v>4.07</v>
      </c>
      <c r="G84" s="57"/>
      <c r="H84" s="43">
        <f t="shared" si="1"/>
        <v>0</v>
      </c>
    </row>
    <row r="85" spans="1:8">
      <c r="A85" s="7"/>
      <c r="B85" s="13"/>
      <c r="C85" s="16" t="s">
        <v>87</v>
      </c>
      <c r="D85" s="7"/>
      <c r="E85" s="14">
        <v>4.07</v>
      </c>
      <c r="F85" s="15"/>
      <c r="G85" s="57"/>
      <c r="H85" s="43"/>
    </row>
    <row r="86" spans="1:8" ht="63">
      <c r="A86" s="7" t="s">
        <v>662</v>
      </c>
      <c r="B86" s="13" t="s">
        <v>1379</v>
      </c>
      <c r="C86" s="16" t="s">
        <v>88</v>
      </c>
      <c r="D86" s="7" t="s">
        <v>10</v>
      </c>
      <c r="E86" s="14"/>
      <c r="F86" s="15">
        <f>E87</f>
        <v>10.763999999999999</v>
      </c>
      <c r="G86" s="57"/>
      <c r="H86" s="43">
        <f t="shared" si="1"/>
        <v>0</v>
      </c>
    </row>
    <row r="87" spans="1:8">
      <c r="A87" s="7"/>
      <c r="B87" s="13"/>
      <c r="C87" s="16" t="s">
        <v>89</v>
      </c>
      <c r="D87" s="7"/>
      <c r="E87" s="14">
        <v>10.763999999999999</v>
      </c>
      <c r="F87" s="15"/>
      <c r="G87" s="57"/>
      <c r="H87" s="43"/>
    </row>
    <row r="88" spans="1:8" ht="31.5">
      <c r="A88" s="7" t="s">
        <v>607</v>
      </c>
      <c r="B88" s="13"/>
      <c r="C88" s="16" t="s">
        <v>1632</v>
      </c>
      <c r="D88" s="7" t="s">
        <v>10</v>
      </c>
      <c r="E88" s="14"/>
      <c r="F88" s="15">
        <f>E89</f>
        <v>13.776</v>
      </c>
      <c r="G88" s="57"/>
      <c r="H88" s="43"/>
    </row>
    <row r="89" spans="1:8">
      <c r="A89" s="7"/>
      <c r="B89" s="13"/>
      <c r="C89" s="16" t="s">
        <v>1635</v>
      </c>
      <c r="D89" s="7"/>
      <c r="E89" s="14">
        <f>4.68*2.1+(1.28+0.6)*2.1</f>
        <v>13.776</v>
      </c>
      <c r="F89" s="15"/>
      <c r="G89" s="57"/>
      <c r="H89" s="43"/>
    </row>
    <row r="90" spans="1:8" ht="31.5">
      <c r="A90" s="7" t="s">
        <v>671</v>
      </c>
      <c r="B90" s="13" t="s">
        <v>1375</v>
      </c>
      <c r="C90" s="16" t="s">
        <v>79</v>
      </c>
      <c r="D90" s="7" t="s">
        <v>10</v>
      </c>
      <c r="E90" s="14"/>
      <c r="F90" s="15">
        <f>E91</f>
        <v>1.0249999999999999</v>
      </c>
      <c r="G90" s="57"/>
      <c r="H90" s="43">
        <f t="shared" si="1"/>
        <v>0</v>
      </c>
    </row>
    <row r="91" spans="1:8">
      <c r="A91" s="7"/>
      <c r="B91" s="13"/>
      <c r="C91" s="16" t="s">
        <v>90</v>
      </c>
      <c r="D91" s="7"/>
      <c r="E91" s="14">
        <v>1.0249999999999999</v>
      </c>
      <c r="F91" s="15"/>
      <c r="G91" s="57"/>
      <c r="H91" s="43"/>
    </row>
    <row r="92" spans="1:8" ht="47.25">
      <c r="A92" s="18" t="s">
        <v>674</v>
      </c>
      <c r="B92" s="17" t="s">
        <v>1376</v>
      </c>
      <c r="C92" s="40" t="s">
        <v>82</v>
      </c>
      <c r="D92" s="18" t="s">
        <v>10</v>
      </c>
      <c r="E92" s="19"/>
      <c r="F92" s="20">
        <f>E93</f>
        <v>1.0249999999999999</v>
      </c>
      <c r="G92" s="57"/>
      <c r="H92" s="43">
        <f t="shared" si="1"/>
        <v>0</v>
      </c>
    </row>
    <row r="93" spans="1:8">
      <c r="A93" s="7"/>
      <c r="B93" s="13"/>
      <c r="C93" s="16" t="s">
        <v>90</v>
      </c>
      <c r="D93" s="7"/>
      <c r="E93" s="14">
        <v>1.0249999999999999</v>
      </c>
      <c r="F93" s="15"/>
      <c r="G93" s="57"/>
      <c r="H93" s="43"/>
    </row>
    <row r="94" spans="1:8" ht="63">
      <c r="A94" s="7" t="s">
        <v>678</v>
      </c>
      <c r="B94" s="13" t="s">
        <v>1380</v>
      </c>
      <c r="C94" s="16" t="s">
        <v>91</v>
      </c>
      <c r="D94" s="7" t="s">
        <v>92</v>
      </c>
      <c r="E94" s="14"/>
      <c r="F94" s="15">
        <f>SUM(E95:E96)</f>
        <v>1.883</v>
      </c>
      <c r="G94" s="57"/>
      <c r="H94" s="43">
        <f t="shared" si="1"/>
        <v>0</v>
      </c>
    </row>
    <row r="95" spans="1:8">
      <c r="A95" s="7"/>
      <c r="B95" s="13"/>
      <c r="C95" s="16" t="s">
        <v>93</v>
      </c>
      <c r="D95" s="7"/>
      <c r="E95" s="14">
        <v>4.2999999999999997E-2</v>
      </c>
      <c r="F95" s="15"/>
      <c r="G95" s="57"/>
      <c r="H95" s="43"/>
    </row>
    <row r="96" spans="1:8">
      <c r="A96" s="7"/>
      <c r="B96" s="13"/>
      <c r="C96" s="16" t="s">
        <v>94</v>
      </c>
      <c r="D96" s="7"/>
      <c r="E96" s="14">
        <v>1.84</v>
      </c>
      <c r="F96" s="15"/>
      <c r="G96" s="57"/>
      <c r="H96" s="43"/>
    </row>
    <row r="97" spans="1:8" ht="63">
      <c r="A97" s="7" t="s">
        <v>681</v>
      </c>
      <c r="B97" s="13" t="s">
        <v>1380</v>
      </c>
      <c r="C97" s="16" t="s">
        <v>95</v>
      </c>
      <c r="D97" s="7" t="s">
        <v>92</v>
      </c>
      <c r="E97" s="14"/>
      <c r="F97" s="15">
        <f>SUM(E98:E100)</f>
        <v>0.46399999999999997</v>
      </c>
      <c r="G97" s="57"/>
      <c r="H97" s="43">
        <f t="shared" si="1"/>
        <v>0</v>
      </c>
    </row>
    <row r="98" spans="1:8">
      <c r="A98" s="7"/>
      <c r="B98" s="13"/>
      <c r="C98" s="16" t="s">
        <v>96</v>
      </c>
      <c r="D98" s="7"/>
      <c r="E98" s="14">
        <v>0.13600000000000001</v>
      </c>
      <c r="F98" s="15"/>
      <c r="G98" s="57"/>
      <c r="H98" s="43"/>
    </row>
    <row r="99" spans="1:8">
      <c r="A99" s="7"/>
      <c r="B99" s="13"/>
      <c r="C99" s="16" t="s">
        <v>97</v>
      </c>
      <c r="D99" s="7"/>
      <c r="E99" s="14">
        <v>0.11799999999999999</v>
      </c>
      <c r="F99" s="15"/>
      <c r="G99" s="57"/>
      <c r="H99" s="43"/>
    </row>
    <row r="100" spans="1:8">
      <c r="A100" s="7"/>
      <c r="B100" s="13"/>
      <c r="C100" s="16" t="s">
        <v>98</v>
      </c>
      <c r="D100" s="7"/>
      <c r="E100" s="14">
        <v>0.21</v>
      </c>
      <c r="F100" s="15"/>
      <c r="G100" s="57"/>
      <c r="H100" s="43"/>
    </row>
    <row r="101" spans="1:8" ht="47.25">
      <c r="A101" s="7" t="s">
        <v>688</v>
      </c>
      <c r="B101" s="13" t="s">
        <v>1381</v>
      </c>
      <c r="C101" s="16" t="s">
        <v>99</v>
      </c>
      <c r="D101" s="7" t="s">
        <v>92</v>
      </c>
      <c r="E101" s="14"/>
      <c r="F101" s="15">
        <f>SUM(E102:E103)</f>
        <v>8.4999999999999992E-2</v>
      </c>
      <c r="G101" s="57"/>
      <c r="H101" s="43">
        <f t="shared" si="1"/>
        <v>0</v>
      </c>
    </row>
    <row r="102" spans="1:8">
      <c r="A102" s="7"/>
      <c r="B102" s="13"/>
      <c r="C102" s="16" t="s">
        <v>100</v>
      </c>
      <c r="D102" s="7"/>
      <c r="E102" s="14">
        <v>2.4E-2</v>
      </c>
      <c r="F102" s="15"/>
      <c r="G102" s="57"/>
      <c r="H102" s="43"/>
    </row>
    <row r="103" spans="1:8">
      <c r="A103" s="7"/>
      <c r="B103" s="13"/>
      <c r="C103" s="16" t="s">
        <v>101</v>
      </c>
      <c r="D103" s="7"/>
      <c r="E103" s="14">
        <v>6.0999999999999999E-2</v>
      </c>
      <c r="F103" s="15"/>
      <c r="G103" s="57"/>
      <c r="H103" s="43"/>
    </row>
    <row r="104" spans="1:8" ht="47.25">
      <c r="A104" s="7" t="s">
        <v>691</v>
      </c>
      <c r="B104" s="13" t="s">
        <v>1382</v>
      </c>
      <c r="C104" s="16" t="s">
        <v>102</v>
      </c>
      <c r="D104" s="7" t="s">
        <v>37</v>
      </c>
      <c r="E104" s="14"/>
      <c r="F104" s="15">
        <f>SUM(E105:E106)</f>
        <v>17.66</v>
      </c>
      <c r="G104" s="57"/>
      <c r="H104" s="43">
        <f t="shared" si="1"/>
        <v>0</v>
      </c>
    </row>
    <row r="105" spans="1:8">
      <c r="A105" s="7"/>
      <c r="B105" s="13"/>
      <c r="C105" s="16" t="s">
        <v>103</v>
      </c>
      <c r="D105" s="7"/>
      <c r="E105" s="14">
        <v>8.83</v>
      </c>
      <c r="F105" s="15"/>
      <c r="G105" s="57"/>
      <c r="H105" s="43"/>
    </row>
    <row r="106" spans="1:8">
      <c r="A106" s="7"/>
      <c r="B106" s="13"/>
      <c r="C106" s="16" t="s">
        <v>103</v>
      </c>
      <c r="D106" s="7"/>
      <c r="E106" s="14">
        <v>8.83</v>
      </c>
      <c r="F106" s="15"/>
      <c r="G106" s="57"/>
      <c r="H106" s="43"/>
    </row>
    <row r="107" spans="1:8" ht="47.25">
      <c r="A107" s="7" t="s">
        <v>1106</v>
      </c>
      <c r="B107" s="13" t="s">
        <v>1383</v>
      </c>
      <c r="C107" s="16" t="s">
        <v>105</v>
      </c>
      <c r="D107" s="7" t="s">
        <v>37</v>
      </c>
      <c r="E107" s="14"/>
      <c r="F107" s="15">
        <f>E108</f>
        <v>17.66</v>
      </c>
      <c r="G107" s="57"/>
      <c r="H107" s="43">
        <f t="shared" si="1"/>
        <v>0</v>
      </c>
    </row>
    <row r="108" spans="1:8">
      <c r="A108" s="7"/>
      <c r="B108" s="13"/>
      <c r="C108" s="16" t="s">
        <v>104</v>
      </c>
      <c r="D108" s="7"/>
      <c r="E108" s="14">
        <v>17.66</v>
      </c>
      <c r="F108" s="15"/>
      <c r="G108" s="57"/>
      <c r="H108" s="43"/>
    </row>
    <row r="109" spans="1:8" ht="31.5">
      <c r="A109" s="7" t="s">
        <v>1107</v>
      </c>
      <c r="B109" s="13" t="s">
        <v>1384</v>
      </c>
      <c r="C109" s="16" t="s">
        <v>106</v>
      </c>
      <c r="D109" s="7" t="s">
        <v>10</v>
      </c>
      <c r="E109" s="14"/>
      <c r="F109" s="15">
        <f>SUM(E110:E111)</f>
        <v>18.849999999999998</v>
      </c>
      <c r="G109" s="57"/>
      <c r="H109" s="43">
        <f t="shared" si="1"/>
        <v>0</v>
      </c>
    </row>
    <row r="110" spans="1:8">
      <c r="A110" s="7"/>
      <c r="B110" s="13"/>
      <c r="C110" s="16" t="s">
        <v>107</v>
      </c>
      <c r="D110" s="7"/>
      <c r="E110" s="14">
        <v>18.72</v>
      </c>
      <c r="F110" s="15"/>
      <c r="G110" s="57"/>
      <c r="H110" s="43"/>
    </row>
    <row r="111" spans="1:8">
      <c r="A111" s="7"/>
      <c r="B111" s="13"/>
      <c r="C111" s="16" t="s">
        <v>108</v>
      </c>
      <c r="D111" s="7"/>
      <c r="E111" s="14">
        <v>0.13</v>
      </c>
      <c r="F111" s="15"/>
      <c r="G111" s="57"/>
      <c r="H111" s="43"/>
    </row>
    <row r="112" spans="1:8" ht="31.5">
      <c r="A112" s="7" t="s">
        <v>1108</v>
      </c>
      <c r="B112" s="13" t="s">
        <v>1385</v>
      </c>
      <c r="C112" s="16" t="s">
        <v>109</v>
      </c>
      <c r="D112" s="7" t="s">
        <v>15</v>
      </c>
      <c r="E112" s="14"/>
      <c r="F112" s="15">
        <f>SUM(E113:E114)</f>
        <v>0.23</v>
      </c>
      <c r="G112" s="57"/>
      <c r="H112" s="43">
        <f t="shared" si="1"/>
        <v>0</v>
      </c>
    </row>
    <row r="113" spans="1:8">
      <c r="A113" s="7"/>
      <c r="B113" s="13"/>
      <c r="C113" s="16" t="s">
        <v>110</v>
      </c>
      <c r="D113" s="7"/>
      <c r="E113" s="14">
        <v>0.09</v>
      </c>
      <c r="F113" s="15"/>
      <c r="G113" s="57"/>
      <c r="H113" s="43"/>
    </row>
    <row r="114" spans="1:8">
      <c r="A114" s="7"/>
      <c r="B114" s="13"/>
      <c r="C114" s="16" t="s">
        <v>111</v>
      </c>
      <c r="D114" s="7"/>
      <c r="E114" s="14">
        <v>0.14000000000000001</v>
      </c>
      <c r="F114" s="15"/>
      <c r="G114" s="57"/>
      <c r="H114" s="43"/>
    </row>
    <row r="115" spans="1:8" ht="31.5">
      <c r="A115" s="7" t="s">
        <v>1109</v>
      </c>
      <c r="B115" s="13" t="s">
        <v>1386</v>
      </c>
      <c r="C115" s="16" t="s">
        <v>112</v>
      </c>
      <c r="D115" s="7" t="s">
        <v>15</v>
      </c>
      <c r="E115" s="14"/>
      <c r="F115" s="15">
        <f>SUM(E116:E117)</f>
        <v>0.26200000000000001</v>
      </c>
      <c r="G115" s="57"/>
      <c r="H115" s="43">
        <f t="shared" si="1"/>
        <v>0</v>
      </c>
    </row>
    <row r="116" spans="1:8">
      <c r="A116" s="7"/>
      <c r="B116" s="13"/>
      <c r="C116" s="16" t="s">
        <v>113</v>
      </c>
      <c r="D116" s="7"/>
      <c r="E116" s="14">
        <v>0.187</v>
      </c>
      <c r="F116" s="15"/>
      <c r="G116" s="57"/>
      <c r="H116" s="43"/>
    </row>
    <row r="117" spans="1:8">
      <c r="A117" s="7"/>
      <c r="B117" s="13"/>
      <c r="C117" s="16" t="s">
        <v>114</v>
      </c>
      <c r="D117" s="7"/>
      <c r="E117" s="14">
        <v>7.4999999999999997E-2</v>
      </c>
      <c r="F117" s="15"/>
      <c r="G117" s="57"/>
      <c r="H117" s="43"/>
    </row>
    <row r="118" spans="1:8" ht="31.5">
      <c r="A118" s="7" t="s">
        <v>1110</v>
      </c>
      <c r="B118" s="13" t="s">
        <v>1387</v>
      </c>
      <c r="C118" s="16" t="s">
        <v>115</v>
      </c>
      <c r="D118" s="7" t="s">
        <v>15</v>
      </c>
      <c r="E118" s="14"/>
      <c r="F118" s="15">
        <f>E119</f>
        <v>6.3E-2</v>
      </c>
      <c r="G118" s="57"/>
      <c r="H118" s="43">
        <f t="shared" si="1"/>
        <v>0</v>
      </c>
    </row>
    <row r="119" spans="1:8">
      <c r="A119" s="7"/>
      <c r="B119" s="13"/>
      <c r="C119" s="16" t="s">
        <v>116</v>
      </c>
      <c r="D119" s="7"/>
      <c r="E119" s="14">
        <v>6.3E-2</v>
      </c>
      <c r="F119" s="15"/>
      <c r="G119" s="57"/>
      <c r="H119" s="43"/>
    </row>
    <row r="120" spans="1:8" ht="47.25">
      <c r="A120" s="7" t="s">
        <v>1111</v>
      </c>
      <c r="B120" s="13" t="s">
        <v>1388</v>
      </c>
      <c r="C120" s="16" t="s">
        <v>117</v>
      </c>
      <c r="D120" s="7" t="s">
        <v>37</v>
      </c>
      <c r="E120" s="14"/>
      <c r="F120" s="15">
        <f>E121</f>
        <v>4.8</v>
      </c>
      <c r="G120" s="57"/>
      <c r="H120" s="43">
        <f t="shared" si="1"/>
        <v>0</v>
      </c>
    </row>
    <row r="121" spans="1:8">
      <c r="A121" s="7"/>
      <c r="B121" s="13"/>
      <c r="C121" s="16" t="s">
        <v>118</v>
      </c>
      <c r="D121" s="7"/>
      <c r="E121" s="14">
        <v>4.8</v>
      </c>
      <c r="F121" s="15"/>
      <c r="G121" s="57"/>
      <c r="H121" s="43"/>
    </row>
    <row r="122" spans="1:8" ht="47.25">
      <c r="A122" s="7" t="s">
        <v>1112</v>
      </c>
      <c r="B122" s="13" t="s">
        <v>1389</v>
      </c>
      <c r="C122" s="16" t="s">
        <v>119</v>
      </c>
      <c r="D122" s="7" t="s">
        <v>15</v>
      </c>
      <c r="E122" s="14"/>
      <c r="F122" s="15">
        <f>E123</f>
        <v>1.5329999999999999</v>
      </c>
      <c r="G122" s="57"/>
      <c r="H122" s="43">
        <f t="shared" si="1"/>
        <v>0</v>
      </c>
    </row>
    <row r="123" spans="1:8" ht="31.5">
      <c r="A123" s="7"/>
      <c r="B123" s="13"/>
      <c r="C123" s="16" t="s">
        <v>120</v>
      </c>
      <c r="D123" s="7"/>
      <c r="E123" s="14">
        <v>1.5329999999999999</v>
      </c>
      <c r="F123" s="15"/>
      <c r="G123" s="57"/>
      <c r="H123" s="43"/>
    </row>
    <row r="124" spans="1:8" ht="63">
      <c r="A124" s="7" t="s">
        <v>1113</v>
      </c>
      <c r="B124" s="13" t="s">
        <v>1390</v>
      </c>
      <c r="C124" s="16" t="s">
        <v>121</v>
      </c>
      <c r="D124" s="7" t="s">
        <v>37</v>
      </c>
      <c r="E124" s="14"/>
      <c r="F124" s="15">
        <f>E125</f>
        <v>51.1</v>
      </c>
      <c r="G124" s="57"/>
      <c r="H124" s="43">
        <f t="shared" si="1"/>
        <v>0</v>
      </c>
    </row>
    <row r="125" spans="1:8" ht="31.5">
      <c r="A125" s="7"/>
      <c r="B125" s="13"/>
      <c r="C125" s="16" t="s">
        <v>122</v>
      </c>
      <c r="D125" s="7"/>
      <c r="E125" s="14">
        <v>51.1</v>
      </c>
      <c r="F125" s="15"/>
      <c r="G125" s="57"/>
      <c r="H125" s="43"/>
    </row>
    <row r="126" spans="1:8" ht="47.25">
      <c r="A126" s="7" t="s">
        <v>1114</v>
      </c>
      <c r="B126" s="13" t="s">
        <v>1391</v>
      </c>
      <c r="C126" s="16" t="s">
        <v>105</v>
      </c>
      <c r="D126" s="7" t="s">
        <v>37</v>
      </c>
      <c r="E126" s="14"/>
      <c r="F126" s="15">
        <f>E127</f>
        <v>51.1</v>
      </c>
      <c r="G126" s="57"/>
      <c r="H126" s="43">
        <f t="shared" si="1"/>
        <v>0</v>
      </c>
    </row>
    <row r="127" spans="1:8">
      <c r="A127" s="7"/>
      <c r="B127" s="13"/>
      <c r="C127" s="16" t="s">
        <v>123</v>
      </c>
      <c r="D127" s="7"/>
      <c r="E127" s="14">
        <v>51.1</v>
      </c>
      <c r="F127" s="15"/>
      <c r="G127" s="57"/>
      <c r="H127" s="43"/>
    </row>
    <row r="128" spans="1:8" ht="31.5">
      <c r="A128" s="7" t="s">
        <v>1115</v>
      </c>
      <c r="B128" s="13" t="s">
        <v>1392</v>
      </c>
      <c r="C128" s="16" t="s">
        <v>124</v>
      </c>
      <c r="D128" s="7" t="s">
        <v>37</v>
      </c>
      <c r="E128" s="14"/>
      <c r="F128" s="15">
        <f>E129</f>
        <v>51.1</v>
      </c>
      <c r="G128" s="57"/>
      <c r="H128" s="43">
        <f t="shared" si="1"/>
        <v>0</v>
      </c>
    </row>
    <row r="129" spans="1:8">
      <c r="A129" s="7"/>
      <c r="B129" s="13"/>
      <c r="C129" s="16" t="s">
        <v>123</v>
      </c>
      <c r="D129" s="7"/>
      <c r="E129" s="14">
        <v>51.1</v>
      </c>
      <c r="F129" s="15"/>
      <c r="G129" s="57"/>
      <c r="H129" s="43"/>
    </row>
    <row r="130" spans="1:8" ht="31.5">
      <c r="A130" s="7" t="s">
        <v>1116</v>
      </c>
      <c r="B130" s="13" t="s">
        <v>1393</v>
      </c>
      <c r="C130" s="16" t="s">
        <v>125</v>
      </c>
      <c r="D130" s="7" t="s">
        <v>10</v>
      </c>
      <c r="E130" s="14"/>
      <c r="F130" s="15">
        <f>E131</f>
        <v>34.237000000000002</v>
      </c>
      <c r="G130" s="57"/>
      <c r="H130" s="43">
        <f t="shared" si="1"/>
        <v>0</v>
      </c>
    </row>
    <row r="131" spans="1:8">
      <c r="A131" s="7"/>
      <c r="B131" s="13"/>
      <c r="C131" s="16" t="s">
        <v>126</v>
      </c>
      <c r="D131" s="7"/>
      <c r="E131" s="14">
        <v>34.237000000000002</v>
      </c>
      <c r="F131" s="15"/>
      <c r="G131" s="57"/>
      <c r="H131" s="43"/>
    </row>
    <row r="132" spans="1:8" ht="31.5">
      <c r="A132" s="7" t="s">
        <v>1616</v>
      </c>
      <c r="B132" s="13" t="s">
        <v>1394</v>
      </c>
      <c r="C132" s="16" t="s">
        <v>128</v>
      </c>
      <c r="D132" s="7" t="s">
        <v>10</v>
      </c>
      <c r="E132" s="14"/>
      <c r="F132" s="15">
        <f>E133</f>
        <v>34.237000000000002</v>
      </c>
      <c r="G132" s="57"/>
      <c r="H132" s="43">
        <f t="shared" ref="H132:H178" si="2">F132*G132</f>
        <v>0</v>
      </c>
    </row>
    <row r="133" spans="1:8">
      <c r="A133" s="7"/>
      <c r="B133" s="13"/>
      <c r="C133" s="16" t="s">
        <v>127</v>
      </c>
      <c r="D133" s="7"/>
      <c r="E133" s="14">
        <v>34.237000000000002</v>
      </c>
      <c r="F133" s="15"/>
      <c r="G133" s="57"/>
      <c r="H133" s="43"/>
    </row>
    <row r="134" spans="1:8">
      <c r="A134" s="7" t="s">
        <v>1633</v>
      </c>
      <c r="B134" s="13" t="s">
        <v>1034</v>
      </c>
      <c r="C134" s="16" t="s">
        <v>1617</v>
      </c>
      <c r="D134" s="7" t="s">
        <v>6</v>
      </c>
      <c r="E134" s="14"/>
      <c r="F134" s="15">
        <f>E135</f>
        <v>8</v>
      </c>
      <c r="G134" s="57"/>
      <c r="H134" s="43">
        <f t="shared" si="2"/>
        <v>0</v>
      </c>
    </row>
    <row r="135" spans="1:8" ht="30">
      <c r="A135" s="7"/>
      <c r="B135" s="13"/>
      <c r="C135" s="94" t="s">
        <v>1618</v>
      </c>
      <c r="D135" s="7"/>
      <c r="E135" s="14">
        <f>4+3+1</f>
        <v>8</v>
      </c>
      <c r="F135" s="15"/>
      <c r="G135" s="57"/>
      <c r="H135" s="43"/>
    </row>
    <row r="136" spans="1:8" s="4" customFormat="1">
      <c r="A136" s="55">
        <v>3</v>
      </c>
      <c r="B136" s="10"/>
      <c r="C136" s="33" t="s">
        <v>495</v>
      </c>
      <c r="D136" s="9"/>
      <c r="E136" s="11"/>
      <c r="F136" s="12"/>
      <c r="G136" s="59"/>
      <c r="H136" s="43">
        <f>SUM(H137:H181)</f>
        <v>0</v>
      </c>
    </row>
    <row r="137" spans="1:8" ht="31.5">
      <c r="A137" s="7" t="s">
        <v>697</v>
      </c>
      <c r="B137" s="13" t="s">
        <v>1395</v>
      </c>
      <c r="C137" s="16" t="s">
        <v>129</v>
      </c>
      <c r="D137" s="7" t="s">
        <v>130</v>
      </c>
      <c r="E137" s="14"/>
      <c r="F137" s="15">
        <f>E138</f>
        <v>5</v>
      </c>
      <c r="G137" s="57"/>
      <c r="H137" s="43">
        <f t="shared" si="2"/>
        <v>0</v>
      </c>
    </row>
    <row r="138" spans="1:8">
      <c r="A138" s="7"/>
      <c r="B138" s="13"/>
      <c r="C138" s="16">
        <v>5</v>
      </c>
      <c r="D138" s="7"/>
      <c r="E138" s="14">
        <v>5</v>
      </c>
      <c r="F138" s="15"/>
      <c r="G138" s="57"/>
      <c r="H138" s="43"/>
    </row>
    <row r="139" spans="1:8" ht="31.5">
      <c r="A139" s="7" t="s">
        <v>701</v>
      </c>
      <c r="B139" s="13" t="s">
        <v>1396</v>
      </c>
      <c r="C139" s="16" t="s">
        <v>132</v>
      </c>
      <c r="D139" s="7" t="s">
        <v>130</v>
      </c>
      <c r="E139" s="14"/>
      <c r="F139" s="15">
        <f>E140</f>
        <v>5</v>
      </c>
      <c r="G139" s="57"/>
      <c r="H139" s="43">
        <f t="shared" si="2"/>
        <v>0</v>
      </c>
    </row>
    <row r="140" spans="1:8">
      <c r="A140" s="7"/>
      <c r="B140" s="13"/>
      <c r="C140" s="16">
        <v>5</v>
      </c>
      <c r="D140" s="7"/>
      <c r="E140" s="14">
        <v>5</v>
      </c>
      <c r="F140" s="15"/>
      <c r="G140" s="57"/>
      <c r="H140" s="43"/>
    </row>
    <row r="141" spans="1:8" ht="31.5">
      <c r="A141" s="7" t="s">
        <v>705</v>
      </c>
      <c r="B141" s="13" t="s">
        <v>1397</v>
      </c>
      <c r="C141" s="16" t="s">
        <v>133</v>
      </c>
      <c r="D141" s="7" t="s">
        <v>37</v>
      </c>
      <c r="E141" s="14"/>
      <c r="F141" s="15">
        <f>E142</f>
        <v>5</v>
      </c>
      <c r="G141" s="57"/>
      <c r="H141" s="43">
        <f t="shared" si="2"/>
        <v>0</v>
      </c>
    </row>
    <row r="142" spans="1:8">
      <c r="A142" s="7"/>
      <c r="B142" s="13"/>
      <c r="C142" s="16">
        <v>5</v>
      </c>
      <c r="D142" s="7"/>
      <c r="E142" s="14">
        <v>5</v>
      </c>
      <c r="F142" s="15"/>
      <c r="G142" s="57"/>
      <c r="H142" s="43"/>
    </row>
    <row r="143" spans="1:8" ht="94.5">
      <c r="A143" s="7" t="s">
        <v>709</v>
      </c>
      <c r="B143" s="13" t="s">
        <v>1036</v>
      </c>
      <c r="C143" s="16" t="s">
        <v>1619</v>
      </c>
      <c r="D143" s="7" t="s">
        <v>10</v>
      </c>
      <c r="E143" s="14"/>
      <c r="F143" s="15">
        <f>E144</f>
        <v>37.047000000000004</v>
      </c>
      <c r="G143" s="57"/>
      <c r="H143" s="43">
        <f t="shared" si="2"/>
        <v>0</v>
      </c>
    </row>
    <row r="144" spans="1:8" ht="31.5">
      <c r="A144" s="7"/>
      <c r="B144" s="13"/>
      <c r="C144" s="16" t="s">
        <v>1620</v>
      </c>
      <c r="D144" s="7"/>
      <c r="E144" s="14">
        <f>2.58*1.93+3*1.21+1.5*2+4.86*3.1+1.89*1.6+3.14*2.34</f>
        <v>37.047000000000004</v>
      </c>
      <c r="F144" s="15"/>
      <c r="G144" s="57"/>
      <c r="H144" s="43"/>
    </row>
    <row r="145" spans="1:8" ht="31.5">
      <c r="A145" s="7" t="s">
        <v>716</v>
      </c>
      <c r="B145" s="13" t="s">
        <v>1398</v>
      </c>
      <c r="C145" s="16" t="s">
        <v>134</v>
      </c>
      <c r="D145" s="7" t="s">
        <v>10</v>
      </c>
      <c r="E145" s="14"/>
      <c r="F145" s="15">
        <f>E146</f>
        <v>37.047000000000004</v>
      </c>
      <c r="G145" s="57"/>
      <c r="H145" s="43">
        <f t="shared" si="2"/>
        <v>0</v>
      </c>
    </row>
    <row r="146" spans="1:8">
      <c r="A146" s="7"/>
      <c r="B146" s="13"/>
      <c r="C146" s="16">
        <v>37.046999999999997</v>
      </c>
      <c r="D146" s="7"/>
      <c r="E146" s="14">
        <f>E144</f>
        <v>37.047000000000004</v>
      </c>
      <c r="F146" s="15"/>
      <c r="G146" s="57"/>
      <c r="H146" s="43"/>
    </row>
    <row r="147" spans="1:8" ht="94.5">
      <c r="A147" s="7" t="s">
        <v>720</v>
      </c>
      <c r="B147" s="13" t="s">
        <v>1037</v>
      </c>
      <c r="C147" s="16" t="s">
        <v>1621</v>
      </c>
      <c r="D147" s="7" t="s">
        <v>10</v>
      </c>
      <c r="E147" s="14"/>
      <c r="F147" s="15">
        <f>E148</f>
        <v>46.247000000000007</v>
      </c>
      <c r="G147" s="57"/>
      <c r="H147" s="43">
        <f t="shared" si="2"/>
        <v>0</v>
      </c>
    </row>
    <row r="148" spans="1:8">
      <c r="A148" s="7"/>
      <c r="B148" s="13"/>
      <c r="C148" s="16" t="s">
        <v>1622</v>
      </c>
      <c r="D148" s="7"/>
      <c r="E148" s="14">
        <f>E146+1.84*5</f>
        <v>46.247000000000007</v>
      </c>
      <c r="F148" s="15"/>
      <c r="G148" s="57"/>
      <c r="H148" s="43"/>
    </row>
    <row r="149" spans="1:8" ht="47.25">
      <c r="A149" s="7" t="s">
        <v>723</v>
      </c>
      <c r="B149" s="13" t="s">
        <v>1038</v>
      </c>
      <c r="C149" s="16" t="s">
        <v>1624</v>
      </c>
      <c r="D149" s="7" t="s">
        <v>10</v>
      </c>
      <c r="E149" s="14"/>
      <c r="F149" s="15">
        <f>E150</f>
        <v>15.54</v>
      </c>
      <c r="G149" s="57"/>
      <c r="H149" s="43">
        <f t="shared" si="2"/>
        <v>0</v>
      </c>
    </row>
    <row r="150" spans="1:8">
      <c r="A150" s="7"/>
      <c r="B150" s="13"/>
      <c r="C150" s="16" t="s">
        <v>1623</v>
      </c>
      <c r="D150" s="7"/>
      <c r="E150" s="14">
        <f>15*(0.17+0.2)*2*1.4</f>
        <v>15.54</v>
      </c>
      <c r="F150" s="15"/>
      <c r="G150" s="57"/>
      <c r="H150" s="43"/>
    </row>
    <row r="151" spans="1:8" ht="31.5">
      <c r="A151" s="7" t="s">
        <v>729</v>
      </c>
      <c r="B151" s="13" t="s">
        <v>1034</v>
      </c>
      <c r="C151" s="16" t="s">
        <v>1625</v>
      </c>
      <c r="D151" s="7"/>
      <c r="E151" s="14"/>
      <c r="F151" s="15">
        <f>E152</f>
        <v>4.1999999999999993</v>
      </c>
      <c r="G151" s="57"/>
      <c r="H151" s="43"/>
    </row>
    <row r="152" spans="1:8">
      <c r="A152" s="7"/>
      <c r="B152" s="13"/>
      <c r="C152" s="16" t="s">
        <v>1626</v>
      </c>
      <c r="D152" s="7"/>
      <c r="E152" s="14">
        <f>15*0.2*1.4</f>
        <v>4.1999999999999993</v>
      </c>
      <c r="F152" s="15"/>
      <c r="G152" s="57"/>
      <c r="H152" s="43"/>
    </row>
    <row r="153" spans="1:8" ht="31.5">
      <c r="A153" s="7" t="s">
        <v>735</v>
      </c>
      <c r="B153" s="13" t="s">
        <v>1399</v>
      </c>
      <c r="C153" s="16" t="s">
        <v>1629</v>
      </c>
      <c r="D153" s="7" t="s">
        <v>10</v>
      </c>
      <c r="E153" s="14"/>
      <c r="F153" s="15">
        <f>SUM(E154:E155)</f>
        <v>7.7625000000000002</v>
      </c>
      <c r="G153" s="57"/>
      <c r="H153" s="43">
        <f t="shared" si="2"/>
        <v>0</v>
      </c>
    </row>
    <row r="154" spans="1:8">
      <c r="A154" s="7"/>
      <c r="B154" s="13"/>
      <c r="C154" s="16" t="s">
        <v>1627</v>
      </c>
      <c r="D154" s="7"/>
      <c r="E154" s="14">
        <f>0.9*2*4</f>
        <v>7.2</v>
      </c>
      <c r="F154" s="15"/>
      <c r="G154" s="57"/>
      <c r="H154" s="43"/>
    </row>
    <row r="155" spans="1:8">
      <c r="A155" s="7"/>
      <c r="B155" s="13"/>
      <c r="C155" s="16" t="s">
        <v>1628</v>
      </c>
      <c r="D155" s="7"/>
      <c r="E155" s="14">
        <f>0.75*0.75</f>
        <v>0.5625</v>
      </c>
      <c r="F155" s="15"/>
      <c r="G155" s="57"/>
      <c r="H155" s="43"/>
    </row>
    <row r="156" spans="1:8" ht="47.25">
      <c r="A156" s="7" t="s">
        <v>742</v>
      </c>
      <c r="B156" s="13" t="s">
        <v>1400</v>
      </c>
      <c r="C156" s="16" t="s">
        <v>1634</v>
      </c>
      <c r="D156" s="7" t="s">
        <v>10</v>
      </c>
      <c r="E156" s="14"/>
      <c r="F156" s="15">
        <f>SUM(E157:E158)</f>
        <v>6.7799999999999994</v>
      </c>
      <c r="G156" s="57"/>
      <c r="H156" s="43">
        <f t="shared" si="2"/>
        <v>0</v>
      </c>
    </row>
    <row r="157" spans="1:8">
      <c r="A157" s="7"/>
      <c r="B157" s="13"/>
      <c r="C157" s="16" t="s">
        <v>1630</v>
      </c>
      <c r="D157" s="7"/>
      <c r="E157" s="14">
        <f>(0.9+2*2)*4*0.3</f>
        <v>5.88</v>
      </c>
      <c r="F157" s="15"/>
      <c r="G157" s="57"/>
      <c r="H157" s="43"/>
    </row>
    <row r="158" spans="1:8">
      <c r="A158" s="7"/>
      <c r="B158" s="13"/>
      <c r="C158" s="16" t="s">
        <v>1631</v>
      </c>
      <c r="D158" s="7"/>
      <c r="E158" s="14">
        <f>0.75*4*0.3</f>
        <v>0.89999999999999991</v>
      </c>
      <c r="F158" s="15"/>
      <c r="G158" s="57"/>
      <c r="H158" s="43"/>
    </row>
    <row r="159" spans="1:8" ht="31.5">
      <c r="A159" s="7" t="s">
        <v>748</v>
      </c>
      <c r="B159" s="13" t="s">
        <v>1401</v>
      </c>
      <c r="C159" s="16" t="s">
        <v>135</v>
      </c>
      <c r="D159" s="7" t="s">
        <v>10</v>
      </c>
      <c r="E159" s="14"/>
      <c r="F159" s="15">
        <f>SUM(E160:E161)</f>
        <v>19.088999999999999</v>
      </c>
      <c r="G159" s="57"/>
      <c r="H159" s="43">
        <f t="shared" si="2"/>
        <v>0</v>
      </c>
    </row>
    <row r="160" spans="1:8">
      <c r="A160" s="7"/>
      <c r="B160" s="13"/>
      <c r="C160" s="16" t="s">
        <v>136</v>
      </c>
      <c r="D160" s="7"/>
      <c r="E160" s="14">
        <v>15.204000000000001</v>
      </c>
      <c r="F160" s="15"/>
      <c r="G160" s="57"/>
      <c r="H160" s="43"/>
    </row>
    <row r="161" spans="1:8">
      <c r="A161" s="7"/>
      <c r="B161" s="13"/>
      <c r="C161" s="16" t="s">
        <v>137</v>
      </c>
      <c r="D161" s="7"/>
      <c r="E161" s="14">
        <v>3.8849999999999998</v>
      </c>
      <c r="F161" s="15"/>
      <c r="G161" s="57"/>
      <c r="H161" s="43"/>
    </row>
    <row r="162" spans="1:8" ht="63">
      <c r="A162" s="7" t="s">
        <v>753</v>
      </c>
      <c r="B162" s="13" t="s">
        <v>138</v>
      </c>
      <c r="C162" s="16" t="s">
        <v>139</v>
      </c>
      <c r="D162" s="7" t="s">
        <v>10</v>
      </c>
      <c r="E162" s="14"/>
      <c r="F162" s="15">
        <f>E163</f>
        <v>37.047000000000004</v>
      </c>
      <c r="G162" s="57"/>
      <c r="H162" s="43">
        <f t="shared" si="2"/>
        <v>0</v>
      </c>
    </row>
    <row r="163" spans="1:8" ht="31.5">
      <c r="A163" s="7"/>
      <c r="B163" s="13"/>
      <c r="C163" s="16" t="s">
        <v>1620</v>
      </c>
      <c r="D163" s="7"/>
      <c r="E163" s="14">
        <f>2.58*1.93+3*1.21+1.5*2+4.86*3.1+1.89*1.6+3.14*2.34</f>
        <v>37.047000000000004</v>
      </c>
      <c r="F163" s="15"/>
      <c r="G163" s="57"/>
      <c r="H163" s="43"/>
    </row>
    <row r="164" spans="1:8" ht="47.25">
      <c r="A164" s="7" t="s">
        <v>757</v>
      </c>
      <c r="B164" s="13" t="s">
        <v>140</v>
      </c>
      <c r="C164" s="16" t="s">
        <v>141</v>
      </c>
      <c r="D164" s="7" t="s">
        <v>10</v>
      </c>
      <c r="E164" s="14"/>
      <c r="F164" s="15">
        <f>E165</f>
        <v>140.04900000000001</v>
      </c>
      <c r="G164" s="57"/>
      <c r="H164" s="43">
        <f t="shared" si="2"/>
        <v>0</v>
      </c>
    </row>
    <row r="165" spans="1:8" ht="31.5">
      <c r="A165" s="7"/>
      <c r="B165" s="13"/>
      <c r="C165" s="16" t="s">
        <v>1636</v>
      </c>
      <c r="D165" s="7"/>
      <c r="E165" s="14">
        <f>(20.04+1.34*2+1.84+4.68+3.1*2+3.14*2+2.34*2+2.07+4.93+2.58+1.21+3)*2.1+3*4.55</f>
        <v>140.04900000000001</v>
      </c>
      <c r="F165" s="15"/>
      <c r="G165" s="57"/>
      <c r="H165" s="43"/>
    </row>
    <row r="166" spans="1:8" ht="47.25">
      <c r="A166" s="7" t="s">
        <v>762</v>
      </c>
      <c r="B166" s="13" t="s">
        <v>142</v>
      </c>
      <c r="C166" s="16" t="s">
        <v>143</v>
      </c>
      <c r="D166" s="7" t="s">
        <v>10</v>
      </c>
      <c r="E166" s="14"/>
      <c r="F166" s="15">
        <f>E167</f>
        <v>140.04900000000001</v>
      </c>
      <c r="G166" s="57"/>
      <c r="H166" s="43">
        <f t="shared" si="2"/>
        <v>0</v>
      </c>
    </row>
    <row r="167" spans="1:8">
      <c r="A167" s="7"/>
      <c r="B167" s="13"/>
      <c r="C167" s="16">
        <v>140.04900000000001</v>
      </c>
      <c r="D167" s="7"/>
      <c r="E167" s="14">
        <f>E165</f>
        <v>140.04900000000001</v>
      </c>
      <c r="F167" s="15"/>
      <c r="G167" s="57"/>
      <c r="H167" s="43"/>
    </row>
    <row r="168" spans="1:8" ht="31.5">
      <c r="A168" s="7" t="s">
        <v>766</v>
      </c>
      <c r="B168" s="13" t="s">
        <v>1403</v>
      </c>
      <c r="C168" s="16" t="s">
        <v>144</v>
      </c>
      <c r="D168" s="7" t="s">
        <v>10</v>
      </c>
      <c r="E168" s="14"/>
      <c r="F168" s="15">
        <f>E169</f>
        <v>199.13300000000001</v>
      </c>
      <c r="G168" s="57"/>
      <c r="H168" s="43">
        <f t="shared" si="2"/>
        <v>0</v>
      </c>
    </row>
    <row r="169" spans="1:8">
      <c r="A169" s="7"/>
      <c r="B169" s="13"/>
      <c r="C169" s="16" t="s">
        <v>1638</v>
      </c>
      <c r="D169" s="7"/>
      <c r="E169" s="14">
        <f>37.047+140.049+19.089+2.948</f>
        <v>199.13300000000001</v>
      </c>
      <c r="F169" s="15"/>
      <c r="G169" s="57"/>
      <c r="H169" s="43"/>
    </row>
    <row r="170" spans="1:8">
      <c r="A170" s="7" t="s">
        <v>770</v>
      </c>
      <c r="B170" s="13" t="s">
        <v>1404</v>
      </c>
      <c r="C170" s="16" t="s">
        <v>145</v>
      </c>
      <c r="D170" s="7" t="s">
        <v>10</v>
      </c>
      <c r="E170" s="14"/>
      <c r="F170" s="15">
        <f>E171</f>
        <v>162.08600000000001</v>
      </c>
      <c r="G170" s="57"/>
      <c r="H170" s="43">
        <f t="shared" si="2"/>
        <v>0</v>
      </c>
    </row>
    <row r="171" spans="1:8">
      <c r="A171" s="7"/>
      <c r="B171" s="13"/>
      <c r="C171" s="16" t="s">
        <v>1639</v>
      </c>
      <c r="D171" s="7"/>
      <c r="E171" s="14">
        <f>140.049+19.089+2.948</f>
        <v>162.08600000000001</v>
      </c>
      <c r="F171" s="15"/>
      <c r="G171" s="57"/>
      <c r="H171" s="43"/>
    </row>
    <row r="172" spans="1:8" ht="31.5">
      <c r="A172" s="7" t="s">
        <v>773</v>
      </c>
      <c r="B172" s="13" t="s">
        <v>146</v>
      </c>
      <c r="C172" s="16" t="s">
        <v>147</v>
      </c>
      <c r="D172" s="7" t="s">
        <v>10</v>
      </c>
      <c r="E172" s="14"/>
      <c r="F172" s="15">
        <f>E173</f>
        <v>37.046999999999997</v>
      </c>
      <c r="G172" s="57"/>
      <c r="H172" s="43">
        <f t="shared" si="2"/>
        <v>0</v>
      </c>
    </row>
    <row r="173" spans="1:8">
      <c r="A173" s="7"/>
      <c r="B173" s="13"/>
      <c r="C173" s="16">
        <v>37.046999999999997</v>
      </c>
      <c r="D173" s="7"/>
      <c r="E173" s="14">
        <v>37.046999999999997</v>
      </c>
      <c r="F173" s="15"/>
      <c r="G173" s="57"/>
      <c r="H173" s="43"/>
    </row>
    <row r="174" spans="1:8" ht="63">
      <c r="A174" s="7" t="s">
        <v>776</v>
      </c>
      <c r="B174" s="13" t="s">
        <v>1405</v>
      </c>
      <c r="C174" s="16" t="s">
        <v>148</v>
      </c>
      <c r="D174" s="7" t="s">
        <v>10</v>
      </c>
      <c r="E174" s="14"/>
      <c r="F174" s="15">
        <f>E175</f>
        <v>70.89</v>
      </c>
      <c r="G174" s="57"/>
      <c r="H174" s="43">
        <f t="shared" si="2"/>
        <v>0</v>
      </c>
    </row>
    <row r="175" spans="1:8">
      <c r="A175" s="7"/>
      <c r="B175" s="13"/>
      <c r="C175" s="16" t="s">
        <v>1637</v>
      </c>
      <c r="D175" s="7"/>
      <c r="E175" s="14">
        <f>(20.04*2+1.34*2+4.5)*1.5</f>
        <v>70.89</v>
      </c>
      <c r="F175" s="15"/>
      <c r="G175" s="57"/>
      <c r="H175" s="43"/>
    </row>
    <row r="176" spans="1:8" ht="31.5">
      <c r="A176" s="7" t="s">
        <v>779</v>
      </c>
      <c r="B176" s="13" t="s">
        <v>1406</v>
      </c>
      <c r="C176" s="16" t="s">
        <v>149</v>
      </c>
      <c r="D176" s="7" t="s">
        <v>10</v>
      </c>
      <c r="E176" s="14"/>
      <c r="F176" s="15">
        <f>E177</f>
        <v>128.24299999999999</v>
      </c>
      <c r="G176" s="57"/>
      <c r="H176" s="43">
        <f t="shared" si="2"/>
        <v>0</v>
      </c>
    </row>
    <row r="177" spans="1:8">
      <c r="A177" s="7"/>
      <c r="B177" s="13"/>
      <c r="C177" s="16" t="s">
        <v>1640</v>
      </c>
      <c r="D177" s="7"/>
      <c r="E177" s="14">
        <f>199.133-70.89</f>
        <v>128.24299999999999</v>
      </c>
      <c r="F177" s="15"/>
      <c r="G177" s="57"/>
      <c r="H177" s="43"/>
    </row>
    <row r="178" spans="1:8" ht="47.25">
      <c r="A178" s="7" t="s">
        <v>782</v>
      </c>
      <c r="B178" s="13" t="s">
        <v>1407</v>
      </c>
      <c r="C178" s="16" t="s">
        <v>150</v>
      </c>
      <c r="D178" s="7" t="s">
        <v>10</v>
      </c>
      <c r="E178" s="14"/>
      <c r="F178" s="15">
        <f>E179</f>
        <v>2.948</v>
      </c>
      <c r="G178" s="57"/>
      <c r="H178" s="43">
        <f t="shared" si="2"/>
        <v>0</v>
      </c>
    </row>
    <row r="179" spans="1:8">
      <c r="A179" s="7"/>
      <c r="B179" s="13"/>
      <c r="C179" s="16" t="s">
        <v>151</v>
      </c>
      <c r="D179" s="7"/>
      <c r="E179" s="14">
        <v>2.948</v>
      </c>
      <c r="F179" s="15"/>
      <c r="G179" s="57"/>
      <c r="H179" s="43"/>
    </row>
    <row r="180" spans="1:8" ht="141.75">
      <c r="A180" s="7" t="s">
        <v>785</v>
      </c>
      <c r="B180" s="13" t="s">
        <v>195</v>
      </c>
      <c r="C180" s="56" t="s">
        <v>1641</v>
      </c>
      <c r="D180" s="7" t="s">
        <v>239</v>
      </c>
      <c r="E180" s="14"/>
      <c r="F180" s="15">
        <f>E181</f>
        <v>1</v>
      </c>
      <c r="G180" s="57"/>
      <c r="H180" s="43">
        <f>F180*G180</f>
        <v>0</v>
      </c>
    </row>
    <row r="181" spans="1:8">
      <c r="A181" s="7"/>
      <c r="B181" s="13"/>
      <c r="C181" s="16">
        <v>1</v>
      </c>
      <c r="D181" s="7"/>
      <c r="E181" s="14">
        <v>1</v>
      </c>
      <c r="F181" s="15"/>
      <c r="G181" s="57"/>
      <c r="H181" s="43"/>
    </row>
    <row r="182" spans="1:8" s="4" customFormat="1">
      <c r="A182" s="55">
        <v>4</v>
      </c>
      <c r="B182" s="10"/>
      <c r="C182" s="33" t="s">
        <v>496</v>
      </c>
      <c r="D182" s="9"/>
      <c r="E182" s="11"/>
      <c r="F182" s="12"/>
      <c r="G182" s="59"/>
      <c r="H182" s="43">
        <f>SUM(H183:H247)</f>
        <v>0</v>
      </c>
    </row>
    <row r="183" spans="1:8" ht="63">
      <c r="A183" s="7" t="s">
        <v>843</v>
      </c>
      <c r="B183" s="13" t="s">
        <v>1408</v>
      </c>
      <c r="C183" s="16" t="s">
        <v>1039</v>
      </c>
      <c r="D183" s="7" t="s">
        <v>10</v>
      </c>
      <c r="E183" s="14"/>
      <c r="F183" s="15">
        <f>E184</f>
        <v>30.484999999999999</v>
      </c>
      <c r="G183" s="57"/>
      <c r="H183" s="43">
        <f t="shared" ref="H183:H233" si="3">F183*G183</f>
        <v>0</v>
      </c>
    </row>
    <row r="184" spans="1:8">
      <c r="A184" s="7"/>
      <c r="B184" s="13"/>
      <c r="C184" s="16" t="s">
        <v>152</v>
      </c>
      <c r="D184" s="7"/>
      <c r="E184" s="14">
        <v>30.484999999999999</v>
      </c>
      <c r="F184" s="15"/>
      <c r="G184" s="57"/>
      <c r="H184" s="43"/>
    </row>
    <row r="185" spans="1:8" ht="63">
      <c r="A185" s="7" t="s">
        <v>846</v>
      </c>
      <c r="B185" s="13" t="s">
        <v>1409</v>
      </c>
      <c r="C185" s="16" t="s">
        <v>1040</v>
      </c>
      <c r="D185" s="7" t="s">
        <v>10</v>
      </c>
      <c r="E185" s="14"/>
      <c r="F185" s="15">
        <f>E186</f>
        <v>9.31</v>
      </c>
      <c r="G185" s="57"/>
      <c r="H185" s="43">
        <f t="shared" si="3"/>
        <v>0</v>
      </c>
    </row>
    <row r="186" spans="1:8">
      <c r="A186" s="7"/>
      <c r="B186" s="13"/>
      <c r="C186" s="16" t="s">
        <v>153</v>
      </c>
      <c r="D186" s="7"/>
      <c r="E186" s="14">
        <v>9.31</v>
      </c>
      <c r="F186" s="15"/>
      <c r="G186" s="57"/>
      <c r="H186" s="43"/>
    </row>
    <row r="187" spans="1:8" ht="78.75">
      <c r="A187" s="7" t="s">
        <v>849</v>
      </c>
      <c r="B187" s="13" t="s">
        <v>1410</v>
      </c>
      <c r="C187" s="16" t="s">
        <v>1041</v>
      </c>
      <c r="D187" s="7" t="s">
        <v>10</v>
      </c>
      <c r="E187" s="14"/>
      <c r="F187" s="15">
        <f>E188</f>
        <v>173.97</v>
      </c>
      <c r="G187" s="57"/>
      <c r="H187" s="43">
        <f t="shared" si="3"/>
        <v>0</v>
      </c>
    </row>
    <row r="188" spans="1:8">
      <c r="A188" s="7"/>
      <c r="B188" s="13"/>
      <c r="C188" s="16" t="s">
        <v>154</v>
      </c>
      <c r="D188" s="7"/>
      <c r="E188" s="14">
        <v>173.97</v>
      </c>
      <c r="F188" s="15"/>
      <c r="G188" s="57"/>
      <c r="H188" s="43"/>
    </row>
    <row r="189" spans="1:8" ht="78.75">
      <c r="A189" s="7" t="s">
        <v>852</v>
      </c>
      <c r="B189" s="13" t="s">
        <v>1411</v>
      </c>
      <c r="C189" s="16" t="s">
        <v>1042</v>
      </c>
      <c r="D189" s="7" t="s">
        <v>10</v>
      </c>
      <c r="E189" s="14"/>
      <c r="F189" s="15">
        <f>E190</f>
        <v>162.72999999999999</v>
      </c>
      <c r="G189" s="57"/>
      <c r="H189" s="43">
        <f t="shared" si="3"/>
        <v>0</v>
      </c>
    </row>
    <row r="190" spans="1:8" ht="31.5">
      <c r="A190" s="7"/>
      <c r="B190" s="13"/>
      <c r="C190" s="16" t="s">
        <v>155</v>
      </c>
      <c r="D190" s="7"/>
      <c r="E190" s="14">
        <v>162.72999999999999</v>
      </c>
      <c r="F190" s="15"/>
      <c r="G190" s="57"/>
      <c r="H190" s="43"/>
    </row>
    <row r="191" spans="1:8" ht="94.5">
      <c r="A191" s="7" t="s">
        <v>855</v>
      </c>
      <c r="B191" s="13" t="s">
        <v>1412</v>
      </c>
      <c r="C191" s="16" t="s">
        <v>1043</v>
      </c>
      <c r="D191" s="7" t="s">
        <v>10</v>
      </c>
      <c r="E191" s="14"/>
      <c r="F191" s="15">
        <f>E192</f>
        <v>19.600000000000001</v>
      </c>
      <c r="G191" s="57"/>
      <c r="H191" s="43">
        <f t="shared" si="3"/>
        <v>0</v>
      </c>
    </row>
    <row r="192" spans="1:8">
      <c r="A192" s="7"/>
      <c r="B192" s="13"/>
      <c r="C192" s="16" t="s">
        <v>156</v>
      </c>
      <c r="D192" s="7"/>
      <c r="E192" s="14">
        <v>19.600000000000001</v>
      </c>
      <c r="F192" s="15"/>
      <c r="G192" s="57"/>
      <c r="H192" s="43"/>
    </row>
    <row r="193" spans="1:8" ht="31.5">
      <c r="A193" s="7" t="s">
        <v>858</v>
      </c>
      <c r="B193" s="13" t="s">
        <v>1402</v>
      </c>
      <c r="C193" s="16" t="s">
        <v>157</v>
      </c>
      <c r="D193" s="7" t="s">
        <v>10</v>
      </c>
      <c r="E193" s="14"/>
      <c r="F193" s="15">
        <f>E194</f>
        <v>995.88</v>
      </c>
      <c r="G193" s="57"/>
      <c r="H193" s="43">
        <f t="shared" si="3"/>
        <v>0</v>
      </c>
    </row>
    <row r="194" spans="1:8" ht="47.25">
      <c r="A194" s="7"/>
      <c r="B194" s="13"/>
      <c r="C194" s="16" t="s">
        <v>158</v>
      </c>
      <c r="D194" s="7"/>
      <c r="E194" s="14">
        <v>995.88</v>
      </c>
      <c r="F194" s="15"/>
      <c r="G194" s="57"/>
      <c r="H194" s="43"/>
    </row>
    <row r="195" spans="1:8" ht="31.5">
      <c r="A195" s="7" t="s">
        <v>863</v>
      </c>
      <c r="B195" s="13" t="s">
        <v>1413</v>
      </c>
      <c r="C195" s="16" t="s">
        <v>159</v>
      </c>
      <c r="D195" s="7" t="s">
        <v>10</v>
      </c>
      <c r="E195" s="14"/>
      <c r="F195" s="15">
        <f>E196</f>
        <v>1422.46</v>
      </c>
      <c r="G195" s="57"/>
      <c r="H195" s="43">
        <f t="shared" si="3"/>
        <v>0</v>
      </c>
    </row>
    <row r="196" spans="1:8" ht="31.5">
      <c r="A196" s="7"/>
      <c r="B196" s="13"/>
      <c r="C196" s="16" t="s">
        <v>160</v>
      </c>
      <c r="D196" s="7"/>
      <c r="E196" s="14">
        <v>1422.46</v>
      </c>
      <c r="F196" s="15"/>
      <c r="G196" s="57"/>
      <c r="H196" s="43"/>
    </row>
    <row r="197" spans="1:8" ht="31.5">
      <c r="A197" s="7" t="s">
        <v>367</v>
      </c>
      <c r="B197" s="13" t="s">
        <v>1404</v>
      </c>
      <c r="C197" s="16" t="s">
        <v>161</v>
      </c>
      <c r="D197" s="7" t="s">
        <v>10</v>
      </c>
      <c r="E197" s="14"/>
      <c r="F197" s="15">
        <f>E198</f>
        <v>1293.0039999999999</v>
      </c>
      <c r="G197" s="57"/>
      <c r="H197" s="43">
        <f t="shared" si="3"/>
        <v>0</v>
      </c>
    </row>
    <row r="198" spans="1:8">
      <c r="A198" s="7"/>
      <c r="B198" s="13"/>
      <c r="C198" s="16" t="s">
        <v>1020</v>
      </c>
      <c r="D198" s="7"/>
      <c r="E198" s="14">
        <v>1293.0039999999999</v>
      </c>
      <c r="F198" s="15"/>
      <c r="G198" s="57"/>
      <c r="H198" s="43"/>
    </row>
    <row r="199" spans="1:8" ht="47.25">
      <c r="A199" s="7" t="s">
        <v>870</v>
      </c>
      <c r="B199" s="13" t="s">
        <v>140</v>
      </c>
      <c r="C199" s="16" t="s">
        <v>141</v>
      </c>
      <c r="D199" s="7" t="s">
        <v>10</v>
      </c>
      <c r="E199" s="14"/>
      <c r="F199" s="15">
        <f>E200</f>
        <v>320</v>
      </c>
      <c r="G199" s="57"/>
      <c r="H199" s="43">
        <f t="shared" si="3"/>
        <v>0</v>
      </c>
    </row>
    <row r="200" spans="1:8">
      <c r="A200" s="7"/>
      <c r="B200" s="13"/>
      <c r="C200" s="16">
        <v>320</v>
      </c>
      <c r="D200" s="7"/>
      <c r="E200" s="14">
        <v>320</v>
      </c>
      <c r="F200" s="15"/>
      <c r="G200" s="57"/>
      <c r="H200" s="43"/>
    </row>
    <row r="201" spans="1:8" ht="47.25">
      <c r="A201" s="7" t="s">
        <v>873</v>
      </c>
      <c r="B201" s="13" t="s">
        <v>142</v>
      </c>
      <c r="C201" s="16" t="s">
        <v>143</v>
      </c>
      <c r="D201" s="7" t="s">
        <v>10</v>
      </c>
      <c r="E201" s="14"/>
      <c r="F201" s="15">
        <f>E202</f>
        <v>320</v>
      </c>
      <c r="G201" s="57"/>
      <c r="H201" s="43">
        <f t="shared" si="3"/>
        <v>0</v>
      </c>
    </row>
    <row r="202" spans="1:8">
      <c r="A202" s="7"/>
      <c r="B202" s="13"/>
      <c r="C202" s="16" t="s">
        <v>163</v>
      </c>
      <c r="D202" s="7"/>
      <c r="E202" s="14">
        <v>320</v>
      </c>
      <c r="F202" s="15"/>
      <c r="G202" s="57"/>
      <c r="H202" s="43"/>
    </row>
    <row r="203" spans="1:8" ht="31.5">
      <c r="A203" s="7" t="s">
        <v>876</v>
      </c>
      <c r="B203" s="13" t="s">
        <v>1406</v>
      </c>
      <c r="C203" s="16" t="s">
        <v>149</v>
      </c>
      <c r="D203" s="7" t="s">
        <v>10</v>
      </c>
      <c r="E203" s="14"/>
      <c r="F203" s="15">
        <f>E204</f>
        <v>1293.0039999999999</v>
      </c>
      <c r="G203" s="57"/>
      <c r="H203" s="43">
        <f t="shared" si="3"/>
        <v>0</v>
      </c>
    </row>
    <row r="204" spans="1:8">
      <c r="A204" s="7"/>
      <c r="B204" s="13"/>
      <c r="C204" s="16" t="s">
        <v>162</v>
      </c>
      <c r="D204" s="7"/>
      <c r="E204" s="14">
        <v>1293.0039999999999</v>
      </c>
      <c r="F204" s="15"/>
      <c r="G204" s="57"/>
      <c r="H204" s="43"/>
    </row>
    <row r="205" spans="1:8" ht="78.75">
      <c r="A205" s="7" t="s">
        <v>879</v>
      </c>
      <c r="B205" s="13" t="s">
        <v>1414</v>
      </c>
      <c r="C205" s="16" t="s">
        <v>1044</v>
      </c>
      <c r="D205" s="7" t="s">
        <v>10</v>
      </c>
      <c r="E205" s="14"/>
      <c r="F205" s="15">
        <f>E206</f>
        <v>20.58</v>
      </c>
      <c r="G205" s="57"/>
      <c r="H205" s="43">
        <f t="shared" si="3"/>
        <v>0</v>
      </c>
    </row>
    <row r="206" spans="1:8">
      <c r="A206" s="7"/>
      <c r="B206" s="13"/>
      <c r="C206" s="16" t="s">
        <v>164</v>
      </c>
      <c r="D206" s="7"/>
      <c r="E206" s="14">
        <v>20.58</v>
      </c>
      <c r="F206" s="15"/>
      <c r="G206" s="57"/>
      <c r="H206" s="43"/>
    </row>
    <row r="207" spans="1:8" ht="47.25">
      <c r="A207" s="7" t="s">
        <v>883</v>
      </c>
      <c r="B207" s="13" t="s">
        <v>1415</v>
      </c>
      <c r="C207" s="16" t="s">
        <v>165</v>
      </c>
      <c r="D207" s="7" t="s">
        <v>10</v>
      </c>
      <c r="E207" s="14"/>
      <c r="F207" s="15">
        <f>E208</f>
        <v>129.45599999999999</v>
      </c>
      <c r="G207" s="57"/>
      <c r="H207" s="43">
        <f t="shared" si="3"/>
        <v>0</v>
      </c>
    </row>
    <row r="208" spans="1:8">
      <c r="A208" s="7"/>
      <c r="B208" s="13"/>
      <c r="C208" s="16" t="s">
        <v>166</v>
      </c>
      <c r="D208" s="7"/>
      <c r="E208" s="14">
        <v>129.45599999999999</v>
      </c>
      <c r="F208" s="15"/>
      <c r="G208" s="57"/>
      <c r="H208" s="43"/>
    </row>
    <row r="209" spans="1:8" ht="47.25">
      <c r="A209" s="7" t="s">
        <v>887</v>
      </c>
      <c r="B209" s="13" t="s">
        <v>1416</v>
      </c>
      <c r="C209" s="16" t="s">
        <v>167</v>
      </c>
      <c r="D209" s="7" t="s">
        <v>10</v>
      </c>
      <c r="E209" s="14"/>
      <c r="F209" s="15">
        <f>E210</f>
        <v>21.24</v>
      </c>
      <c r="G209" s="57"/>
      <c r="H209" s="43">
        <f t="shared" si="3"/>
        <v>0</v>
      </c>
    </row>
    <row r="210" spans="1:8">
      <c r="A210" s="7"/>
      <c r="B210" s="13"/>
      <c r="C210" s="16" t="s">
        <v>168</v>
      </c>
      <c r="D210" s="7"/>
      <c r="E210" s="14">
        <v>21.24</v>
      </c>
      <c r="F210" s="15"/>
      <c r="G210" s="57"/>
      <c r="H210" s="43"/>
    </row>
    <row r="211" spans="1:8" ht="31.5">
      <c r="A211" s="7" t="s">
        <v>891</v>
      </c>
      <c r="B211" s="13" t="s">
        <v>169</v>
      </c>
      <c r="C211" s="16" t="s">
        <v>170</v>
      </c>
      <c r="D211" s="7" t="s">
        <v>10</v>
      </c>
      <c r="E211" s="14"/>
      <c r="F211" s="15">
        <f>E212</f>
        <v>21.24</v>
      </c>
      <c r="G211" s="57"/>
      <c r="H211" s="43">
        <f t="shared" si="3"/>
        <v>0</v>
      </c>
    </row>
    <row r="212" spans="1:8">
      <c r="A212" s="7"/>
      <c r="B212" s="13"/>
      <c r="C212" s="16" t="s">
        <v>171</v>
      </c>
      <c r="D212" s="7"/>
      <c r="E212" s="14">
        <v>21.24</v>
      </c>
      <c r="F212" s="15"/>
      <c r="G212" s="57"/>
      <c r="H212" s="43"/>
    </row>
    <row r="213" spans="1:8" ht="78.75">
      <c r="A213" s="7" t="s">
        <v>894</v>
      </c>
      <c r="B213" s="13" t="s">
        <v>1417</v>
      </c>
      <c r="C213" s="16" t="s">
        <v>1045</v>
      </c>
      <c r="D213" s="7" t="s">
        <v>10</v>
      </c>
      <c r="E213" s="14"/>
      <c r="F213" s="15">
        <f>E214</f>
        <v>21.24</v>
      </c>
      <c r="G213" s="57"/>
      <c r="H213" s="43">
        <f t="shared" si="3"/>
        <v>0</v>
      </c>
    </row>
    <row r="214" spans="1:8">
      <c r="A214" s="7"/>
      <c r="B214" s="13"/>
      <c r="C214" s="16" t="s">
        <v>172</v>
      </c>
      <c r="D214" s="7"/>
      <c r="E214" s="14">
        <v>21.24</v>
      </c>
      <c r="F214" s="15"/>
      <c r="G214" s="57"/>
      <c r="H214" s="43"/>
    </row>
    <row r="215" spans="1:8" ht="78.75">
      <c r="A215" s="7" t="s">
        <v>897</v>
      </c>
      <c r="B215" s="13" t="s">
        <v>1418</v>
      </c>
      <c r="C215" s="16" t="s">
        <v>1046</v>
      </c>
      <c r="D215" s="7" t="s">
        <v>10</v>
      </c>
      <c r="E215" s="14"/>
      <c r="F215" s="15">
        <f>E216</f>
        <v>363.75</v>
      </c>
      <c r="G215" s="57"/>
      <c r="H215" s="43">
        <f t="shared" si="3"/>
        <v>0</v>
      </c>
    </row>
    <row r="216" spans="1:8">
      <c r="A216" s="7"/>
      <c r="B216" s="13"/>
      <c r="C216" s="16" t="s">
        <v>173</v>
      </c>
      <c r="D216" s="7"/>
      <c r="E216" s="14">
        <v>363.75</v>
      </c>
      <c r="F216" s="15"/>
      <c r="G216" s="57"/>
      <c r="H216" s="43"/>
    </row>
    <row r="217" spans="1:8" ht="47.25">
      <c r="A217" s="7" t="s">
        <v>900</v>
      </c>
      <c r="B217" s="13" t="s">
        <v>1419</v>
      </c>
      <c r="C217" s="16" t="s">
        <v>174</v>
      </c>
      <c r="D217" s="7" t="s">
        <v>10</v>
      </c>
      <c r="E217" s="14"/>
      <c r="F217" s="15">
        <f>E218</f>
        <v>180.45500000000001</v>
      </c>
      <c r="G217" s="57"/>
      <c r="H217" s="43">
        <f t="shared" si="3"/>
        <v>0</v>
      </c>
    </row>
    <row r="218" spans="1:8">
      <c r="A218" s="7"/>
      <c r="B218" s="13"/>
      <c r="C218" s="16" t="s">
        <v>175</v>
      </c>
      <c r="D218" s="7"/>
      <c r="E218" s="14">
        <v>180.45500000000001</v>
      </c>
      <c r="F218" s="15"/>
      <c r="G218" s="57"/>
      <c r="H218" s="43"/>
    </row>
    <row r="219" spans="1:8" ht="31.5">
      <c r="A219" s="7" t="s">
        <v>903</v>
      </c>
      <c r="B219" s="13" t="s">
        <v>1420</v>
      </c>
      <c r="C219" s="16" t="s">
        <v>176</v>
      </c>
      <c r="D219" s="7" t="s">
        <v>10</v>
      </c>
      <c r="E219" s="14"/>
      <c r="F219" s="15">
        <f>E220</f>
        <v>199.7</v>
      </c>
      <c r="G219" s="57"/>
      <c r="H219" s="43">
        <f t="shared" si="3"/>
        <v>0</v>
      </c>
    </row>
    <row r="220" spans="1:8">
      <c r="A220" s="7"/>
      <c r="B220" s="13"/>
      <c r="C220" s="16" t="s">
        <v>177</v>
      </c>
      <c r="D220" s="7"/>
      <c r="E220" s="14">
        <v>199.7</v>
      </c>
      <c r="F220" s="15"/>
      <c r="G220" s="57"/>
      <c r="H220" s="43"/>
    </row>
    <row r="221" spans="1:8" ht="31.5">
      <c r="A221" s="7" t="s">
        <v>905</v>
      </c>
      <c r="B221" s="13" t="s">
        <v>1421</v>
      </c>
      <c r="C221" s="16" t="s">
        <v>178</v>
      </c>
      <c r="D221" s="7" t="s">
        <v>37</v>
      </c>
      <c r="E221" s="14"/>
      <c r="F221" s="15">
        <f>E222</f>
        <v>259.62</v>
      </c>
      <c r="G221" s="57"/>
      <c r="H221" s="43">
        <f t="shared" si="3"/>
        <v>0</v>
      </c>
    </row>
    <row r="222" spans="1:8" ht="31.5">
      <c r="A222" s="7"/>
      <c r="B222" s="13"/>
      <c r="C222" s="16" t="s">
        <v>179</v>
      </c>
      <c r="D222" s="7"/>
      <c r="E222" s="14">
        <v>259.62</v>
      </c>
      <c r="F222" s="15"/>
      <c r="G222" s="57"/>
      <c r="H222" s="43"/>
    </row>
    <row r="223" spans="1:8" ht="31.5">
      <c r="A223" s="7" t="s">
        <v>908</v>
      </c>
      <c r="B223" s="13" t="s">
        <v>1422</v>
      </c>
      <c r="C223" s="16" t="s">
        <v>180</v>
      </c>
      <c r="D223" s="7" t="s">
        <v>10</v>
      </c>
      <c r="E223" s="14"/>
      <c r="F223" s="15">
        <f>E224</f>
        <v>6.5</v>
      </c>
      <c r="G223" s="57"/>
      <c r="H223" s="43">
        <f t="shared" si="3"/>
        <v>0</v>
      </c>
    </row>
    <row r="224" spans="1:8">
      <c r="A224" s="7"/>
      <c r="B224" s="13"/>
      <c r="C224" s="16" t="s">
        <v>181</v>
      </c>
      <c r="D224" s="7"/>
      <c r="E224" s="14">
        <v>6.5</v>
      </c>
      <c r="F224" s="15"/>
      <c r="G224" s="57"/>
      <c r="H224" s="43"/>
    </row>
    <row r="225" spans="1:8">
      <c r="A225" s="7" t="s">
        <v>912</v>
      </c>
      <c r="B225" s="13" t="s">
        <v>1422</v>
      </c>
      <c r="C225" s="16" t="s">
        <v>182</v>
      </c>
      <c r="D225" s="7" t="s">
        <v>10</v>
      </c>
      <c r="E225" s="14"/>
      <c r="F225" s="15">
        <f>E226</f>
        <v>3.96</v>
      </c>
      <c r="G225" s="57"/>
      <c r="H225" s="43">
        <f t="shared" si="3"/>
        <v>0</v>
      </c>
    </row>
    <row r="226" spans="1:8">
      <c r="A226" s="7"/>
      <c r="B226" s="13"/>
      <c r="C226" s="16" t="s">
        <v>183</v>
      </c>
      <c r="D226" s="7"/>
      <c r="E226" s="14">
        <v>3.96</v>
      </c>
      <c r="F226" s="15"/>
      <c r="G226" s="57"/>
      <c r="H226" s="43"/>
    </row>
    <row r="227" spans="1:8" ht="31.5">
      <c r="A227" s="7" t="s">
        <v>915</v>
      </c>
      <c r="B227" s="13" t="s">
        <v>1422</v>
      </c>
      <c r="C227" s="16" t="s">
        <v>184</v>
      </c>
      <c r="D227" s="7" t="s">
        <v>10</v>
      </c>
      <c r="E227" s="14"/>
      <c r="F227" s="15">
        <f>E228</f>
        <v>1.98</v>
      </c>
      <c r="G227" s="57"/>
      <c r="H227" s="43">
        <f t="shared" si="3"/>
        <v>0</v>
      </c>
    </row>
    <row r="228" spans="1:8">
      <c r="A228" s="7"/>
      <c r="B228" s="13"/>
      <c r="C228" s="16" t="s">
        <v>185</v>
      </c>
      <c r="D228" s="7"/>
      <c r="E228" s="14">
        <v>1.98</v>
      </c>
      <c r="F228" s="15"/>
      <c r="G228" s="57"/>
      <c r="H228" s="43"/>
    </row>
    <row r="229" spans="1:8" ht="31.5">
      <c r="A229" s="7" t="s">
        <v>918</v>
      </c>
      <c r="B229" s="13" t="s">
        <v>1422</v>
      </c>
      <c r="C229" s="16" t="s">
        <v>186</v>
      </c>
      <c r="D229" s="7" t="s">
        <v>10</v>
      </c>
      <c r="E229" s="14"/>
      <c r="F229" s="15">
        <f>E230</f>
        <v>1.98</v>
      </c>
      <c r="G229" s="57"/>
      <c r="H229" s="43">
        <f t="shared" si="3"/>
        <v>0</v>
      </c>
    </row>
    <row r="230" spans="1:8">
      <c r="A230" s="7"/>
      <c r="B230" s="13"/>
      <c r="C230" s="16" t="s">
        <v>185</v>
      </c>
      <c r="D230" s="7"/>
      <c r="E230" s="14">
        <v>1.98</v>
      </c>
      <c r="F230" s="15"/>
      <c r="G230" s="57"/>
      <c r="H230" s="43"/>
    </row>
    <row r="231" spans="1:8">
      <c r="A231" s="7" t="s">
        <v>921</v>
      </c>
      <c r="B231" s="13" t="s">
        <v>1422</v>
      </c>
      <c r="C231" s="16" t="s">
        <v>187</v>
      </c>
      <c r="D231" s="7" t="s">
        <v>10</v>
      </c>
      <c r="E231" s="14"/>
      <c r="F231" s="15">
        <f>E232</f>
        <v>15.84</v>
      </c>
      <c r="G231" s="57"/>
      <c r="H231" s="43">
        <f t="shared" si="3"/>
        <v>0</v>
      </c>
    </row>
    <row r="232" spans="1:8">
      <c r="A232" s="7"/>
      <c r="B232" s="13"/>
      <c r="C232" s="16" t="s">
        <v>188</v>
      </c>
      <c r="D232" s="7"/>
      <c r="E232" s="14">
        <v>15.84</v>
      </c>
      <c r="F232" s="15"/>
      <c r="G232" s="57"/>
      <c r="H232" s="43"/>
    </row>
    <row r="233" spans="1:8">
      <c r="A233" s="7" t="s">
        <v>923</v>
      </c>
      <c r="B233" s="13" t="s">
        <v>1422</v>
      </c>
      <c r="C233" s="16" t="s">
        <v>189</v>
      </c>
      <c r="D233" s="7" t="s">
        <v>10</v>
      </c>
      <c r="E233" s="14"/>
      <c r="F233" s="15">
        <f>E234</f>
        <v>6.46</v>
      </c>
      <c r="G233" s="57"/>
      <c r="H233" s="43">
        <f t="shared" si="3"/>
        <v>0</v>
      </c>
    </row>
    <row r="234" spans="1:8">
      <c r="A234" s="7"/>
      <c r="B234" s="13"/>
      <c r="C234" s="16" t="s">
        <v>190</v>
      </c>
      <c r="D234" s="7"/>
      <c r="E234" s="14">
        <v>6.46</v>
      </c>
      <c r="F234" s="15"/>
      <c r="G234" s="57"/>
      <c r="H234" s="43"/>
    </row>
    <row r="235" spans="1:8" ht="31.5">
      <c r="A235" s="7" t="s">
        <v>926</v>
      </c>
      <c r="B235" s="13" t="s">
        <v>1422</v>
      </c>
      <c r="C235" s="16" t="s">
        <v>191</v>
      </c>
      <c r="D235" s="7" t="s">
        <v>10</v>
      </c>
      <c r="E235" s="14"/>
      <c r="F235" s="15">
        <f>E236</f>
        <v>1.89</v>
      </c>
      <c r="G235" s="57"/>
      <c r="H235" s="43">
        <f t="shared" ref="H235:H287" si="4">F235*G235</f>
        <v>0</v>
      </c>
    </row>
    <row r="236" spans="1:8">
      <c r="A236" s="7"/>
      <c r="B236" s="13"/>
      <c r="C236" s="16" t="s">
        <v>192</v>
      </c>
      <c r="D236" s="7"/>
      <c r="E236" s="14">
        <v>1.89</v>
      </c>
      <c r="F236" s="15"/>
      <c r="G236" s="57"/>
      <c r="H236" s="43"/>
    </row>
    <row r="237" spans="1:8" ht="31.5">
      <c r="A237" s="7" t="s">
        <v>930</v>
      </c>
      <c r="B237" s="13" t="s">
        <v>1422</v>
      </c>
      <c r="C237" s="16" t="s">
        <v>193</v>
      </c>
      <c r="D237" s="7" t="s">
        <v>10</v>
      </c>
      <c r="E237" s="14"/>
      <c r="F237" s="15">
        <f>E238</f>
        <v>3.28</v>
      </c>
      <c r="G237" s="57"/>
      <c r="H237" s="43">
        <f t="shared" si="4"/>
        <v>0</v>
      </c>
    </row>
    <row r="238" spans="1:8">
      <c r="A238" s="7"/>
      <c r="B238" s="13"/>
      <c r="C238" s="16" t="s">
        <v>194</v>
      </c>
      <c r="D238" s="7"/>
      <c r="E238" s="14">
        <v>3.28</v>
      </c>
      <c r="F238" s="15"/>
      <c r="G238" s="57"/>
      <c r="H238" s="43"/>
    </row>
    <row r="239" spans="1:8" ht="63">
      <c r="A239" s="7" t="s">
        <v>1117</v>
      </c>
      <c r="B239" s="13" t="s">
        <v>195</v>
      </c>
      <c r="C239" s="16" t="s">
        <v>1047</v>
      </c>
      <c r="D239" s="7" t="s">
        <v>10</v>
      </c>
      <c r="E239" s="14"/>
      <c r="F239" s="15">
        <f>SUM(E240:E241)</f>
        <v>15.312000000000001</v>
      </c>
      <c r="G239" s="57"/>
      <c r="H239" s="43">
        <f t="shared" si="4"/>
        <v>0</v>
      </c>
    </row>
    <row r="240" spans="1:8">
      <c r="A240" s="7"/>
      <c r="B240" s="13"/>
      <c r="C240" s="16" t="s">
        <v>196</v>
      </c>
      <c r="D240" s="7"/>
      <c r="E240" s="14">
        <v>12.672000000000001</v>
      </c>
      <c r="F240" s="15"/>
      <c r="G240" s="57"/>
      <c r="H240" s="43"/>
    </row>
    <row r="241" spans="1:8">
      <c r="A241" s="7"/>
      <c r="B241" s="13"/>
      <c r="C241" s="16" t="s">
        <v>197</v>
      </c>
      <c r="D241" s="7"/>
      <c r="E241" s="14">
        <v>2.64</v>
      </c>
      <c r="F241" s="15"/>
      <c r="G241" s="57"/>
      <c r="H241" s="43"/>
    </row>
    <row r="242" spans="1:8" ht="47.25">
      <c r="A242" s="7" t="s">
        <v>1118</v>
      </c>
      <c r="B242" s="13" t="s">
        <v>1048</v>
      </c>
      <c r="C242" s="16" t="s">
        <v>1049</v>
      </c>
      <c r="D242" s="7" t="s">
        <v>198</v>
      </c>
      <c r="E242" s="14"/>
      <c r="F242" s="15">
        <f>E243</f>
        <v>37</v>
      </c>
      <c r="G242" s="57"/>
      <c r="H242" s="43">
        <f t="shared" si="4"/>
        <v>0</v>
      </c>
    </row>
    <row r="243" spans="1:8">
      <c r="A243" s="7"/>
      <c r="B243" s="13"/>
      <c r="C243" s="16">
        <v>37</v>
      </c>
      <c r="D243" s="7"/>
      <c r="E243" s="14">
        <v>37</v>
      </c>
      <c r="F243" s="15"/>
      <c r="G243" s="57"/>
      <c r="H243" s="43"/>
    </row>
    <row r="244" spans="1:8" ht="31.5">
      <c r="A244" s="7" t="s">
        <v>1119</v>
      </c>
      <c r="B244" s="13" t="s">
        <v>199</v>
      </c>
      <c r="C244" s="16" t="s">
        <v>1051</v>
      </c>
      <c r="D244" s="7" t="s">
        <v>37</v>
      </c>
      <c r="E244" s="14"/>
      <c r="F244" s="15">
        <f>E245</f>
        <v>14</v>
      </c>
      <c r="G244" s="57"/>
      <c r="H244" s="43">
        <f t="shared" si="4"/>
        <v>0</v>
      </c>
    </row>
    <row r="245" spans="1:8">
      <c r="A245" s="7"/>
      <c r="B245" s="13"/>
      <c r="C245" s="16">
        <v>14</v>
      </c>
      <c r="D245" s="7"/>
      <c r="E245" s="14">
        <v>14</v>
      </c>
      <c r="F245" s="15"/>
      <c r="G245" s="57"/>
      <c r="H245" s="43"/>
    </row>
    <row r="246" spans="1:8" ht="31.5">
      <c r="A246" s="7" t="s">
        <v>1120</v>
      </c>
      <c r="B246" s="13" t="s">
        <v>200</v>
      </c>
      <c r="C246" s="16" t="s">
        <v>1050</v>
      </c>
      <c r="D246" s="7" t="s">
        <v>10</v>
      </c>
      <c r="E246" s="14"/>
      <c r="F246" s="15">
        <f>E247</f>
        <v>13.9</v>
      </c>
      <c r="G246" s="57"/>
      <c r="H246" s="43">
        <f t="shared" si="4"/>
        <v>0</v>
      </c>
    </row>
    <row r="247" spans="1:8">
      <c r="A247" s="7"/>
      <c r="B247" s="13"/>
      <c r="C247" s="16">
        <v>13.9</v>
      </c>
      <c r="D247" s="7"/>
      <c r="E247" s="14">
        <v>13.9</v>
      </c>
      <c r="F247" s="15"/>
      <c r="G247" s="57"/>
      <c r="H247" s="43"/>
    </row>
    <row r="248" spans="1:8" s="4" customFormat="1">
      <c r="A248" s="55">
        <v>5</v>
      </c>
      <c r="B248" s="10"/>
      <c r="C248" s="33" t="s">
        <v>497</v>
      </c>
      <c r="D248" s="9"/>
      <c r="E248" s="11"/>
      <c r="F248" s="12"/>
      <c r="G248" s="59"/>
      <c r="H248" s="43">
        <f>SUM(H249:H298)</f>
        <v>0</v>
      </c>
    </row>
    <row r="249" spans="1:8" ht="63">
      <c r="A249" s="7" t="s">
        <v>933</v>
      </c>
      <c r="B249" s="13" t="s">
        <v>1408</v>
      </c>
      <c r="C249" s="16" t="s">
        <v>1052</v>
      </c>
      <c r="D249" s="7" t="s">
        <v>10</v>
      </c>
      <c r="E249" s="14"/>
      <c r="F249" s="15">
        <f>E250</f>
        <v>152.845</v>
      </c>
      <c r="G249" s="57"/>
      <c r="H249" s="43">
        <f t="shared" si="4"/>
        <v>0</v>
      </c>
    </row>
    <row r="250" spans="1:8" ht="31.5">
      <c r="A250" s="7"/>
      <c r="B250" s="13"/>
      <c r="C250" s="16" t="s">
        <v>202</v>
      </c>
      <c r="D250" s="7"/>
      <c r="E250" s="14">
        <v>152.845</v>
      </c>
      <c r="F250" s="15"/>
      <c r="G250" s="57"/>
      <c r="H250" s="43"/>
    </row>
    <row r="251" spans="1:8" ht="63">
      <c r="A251" s="7" t="s">
        <v>408</v>
      </c>
      <c r="B251" s="13" t="s">
        <v>1409</v>
      </c>
      <c r="C251" s="16" t="s">
        <v>1053</v>
      </c>
      <c r="D251" s="7" t="s">
        <v>10</v>
      </c>
      <c r="E251" s="14"/>
      <c r="F251" s="15">
        <f>E252</f>
        <v>9.52</v>
      </c>
      <c r="G251" s="57"/>
      <c r="H251" s="43">
        <f t="shared" si="4"/>
        <v>0</v>
      </c>
    </row>
    <row r="252" spans="1:8">
      <c r="A252" s="7"/>
      <c r="B252" s="13"/>
      <c r="C252" s="16" t="s">
        <v>203</v>
      </c>
      <c r="D252" s="7"/>
      <c r="E252" s="14">
        <v>9.52</v>
      </c>
      <c r="F252" s="15"/>
      <c r="G252" s="57"/>
      <c r="H252" s="43"/>
    </row>
    <row r="253" spans="1:8" ht="78.75">
      <c r="A253" s="7" t="s">
        <v>938</v>
      </c>
      <c r="B253" s="13" t="s">
        <v>1411</v>
      </c>
      <c r="C253" s="16" t="s">
        <v>1054</v>
      </c>
      <c r="D253" s="7" t="s">
        <v>10</v>
      </c>
      <c r="E253" s="14"/>
      <c r="F253" s="15">
        <f>E254</f>
        <v>333.7</v>
      </c>
      <c r="G253" s="57"/>
      <c r="H253" s="43">
        <f t="shared" si="4"/>
        <v>0</v>
      </c>
    </row>
    <row r="254" spans="1:8" ht="47.25">
      <c r="A254" s="7"/>
      <c r="B254" s="13"/>
      <c r="C254" s="16" t="s">
        <v>204</v>
      </c>
      <c r="D254" s="7"/>
      <c r="E254" s="14">
        <v>333.7</v>
      </c>
      <c r="F254" s="15"/>
      <c r="G254" s="57"/>
      <c r="H254" s="43"/>
    </row>
    <row r="255" spans="1:8" ht="94.5">
      <c r="A255" s="7" t="s">
        <v>940</v>
      </c>
      <c r="B255" s="13" t="s">
        <v>1412</v>
      </c>
      <c r="C255" s="16" t="s">
        <v>1055</v>
      </c>
      <c r="D255" s="7" t="s">
        <v>10</v>
      </c>
      <c r="E255" s="14"/>
      <c r="F255" s="15">
        <f>E256</f>
        <v>19.149999999999999</v>
      </c>
      <c r="G255" s="57"/>
      <c r="H255" s="43">
        <f t="shared" si="4"/>
        <v>0</v>
      </c>
    </row>
    <row r="256" spans="1:8">
      <c r="A256" s="7"/>
      <c r="B256" s="13"/>
      <c r="C256" s="16" t="s">
        <v>205</v>
      </c>
      <c r="D256" s="7"/>
      <c r="E256" s="14">
        <v>19.149999999999999</v>
      </c>
      <c r="F256" s="15"/>
      <c r="G256" s="57"/>
      <c r="H256" s="43"/>
    </row>
    <row r="257" spans="1:8" ht="31.5">
      <c r="A257" s="7" t="s">
        <v>942</v>
      </c>
      <c r="B257" s="13" t="s">
        <v>1402</v>
      </c>
      <c r="C257" s="16" t="s">
        <v>157</v>
      </c>
      <c r="D257" s="7" t="s">
        <v>10</v>
      </c>
      <c r="E257" s="14"/>
      <c r="F257" s="15">
        <f>E258</f>
        <v>921.88800000000003</v>
      </c>
      <c r="G257" s="57"/>
      <c r="H257" s="43">
        <f t="shared" si="4"/>
        <v>0</v>
      </c>
    </row>
    <row r="258" spans="1:8" ht="31.5">
      <c r="A258" s="7"/>
      <c r="B258" s="13"/>
      <c r="C258" s="16" t="s">
        <v>206</v>
      </c>
      <c r="D258" s="7"/>
      <c r="E258" s="14">
        <v>921.88800000000003</v>
      </c>
      <c r="F258" s="15"/>
      <c r="G258" s="57"/>
      <c r="H258" s="43"/>
    </row>
    <row r="259" spans="1:8" ht="31.5">
      <c r="A259" s="7" t="s">
        <v>945</v>
      </c>
      <c r="B259" s="13" t="s">
        <v>1413</v>
      </c>
      <c r="C259" s="16" t="s">
        <v>159</v>
      </c>
      <c r="D259" s="7" t="s">
        <v>10</v>
      </c>
      <c r="E259" s="14"/>
      <c r="F259" s="15">
        <f>E260</f>
        <v>1589.9480000000001</v>
      </c>
      <c r="G259" s="57"/>
      <c r="H259" s="43">
        <f t="shared" si="4"/>
        <v>0</v>
      </c>
    </row>
    <row r="260" spans="1:8" ht="31.5">
      <c r="A260" s="7"/>
      <c r="B260" s="13"/>
      <c r="C260" s="16" t="s">
        <v>207</v>
      </c>
      <c r="D260" s="7"/>
      <c r="E260" s="14">
        <v>1589.9480000000001</v>
      </c>
      <c r="F260" s="15"/>
      <c r="G260" s="57"/>
      <c r="H260" s="43"/>
    </row>
    <row r="261" spans="1:8" ht="47.25">
      <c r="A261" s="7" t="s">
        <v>948</v>
      </c>
      <c r="B261" s="13" t="s">
        <v>140</v>
      </c>
      <c r="C261" s="16" t="s">
        <v>141</v>
      </c>
      <c r="D261" s="7" t="s">
        <v>10</v>
      </c>
      <c r="E261" s="14"/>
      <c r="F261" s="15">
        <f>E262</f>
        <v>400</v>
      </c>
      <c r="G261" s="57"/>
      <c r="H261" s="43">
        <f t="shared" si="4"/>
        <v>0</v>
      </c>
    </row>
    <row r="262" spans="1:8">
      <c r="A262" s="7"/>
      <c r="B262" s="13"/>
      <c r="C262" s="16">
        <v>400</v>
      </c>
      <c r="D262" s="7"/>
      <c r="E262" s="14">
        <v>400</v>
      </c>
      <c r="F262" s="15"/>
      <c r="G262" s="57"/>
      <c r="H262" s="43"/>
    </row>
    <row r="263" spans="1:8" ht="47.25">
      <c r="A263" s="7" t="s">
        <v>953</v>
      </c>
      <c r="B263" s="13" t="s">
        <v>142</v>
      </c>
      <c r="C263" s="16" t="s">
        <v>143</v>
      </c>
      <c r="D263" s="7" t="s">
        <v>10</v>
      </c>
      <c r="E263" s="14"/>
      <c r="F263" s="15">
        <f>E264</f>
        <v>400</v>
      </c>
      <c r="G263" s="57"/>
      <c r="H263" s="43">
        <f t="shared" si="4"/>
        <v>0</v>
      </c>
    </row>
    <row r="264" spans="1:8">
      <c r="A264" s="7"/>
      <c r="B264" s="13"/>
      <c r="C264" s="16">
        <v>400</v>
      </c>
      <c r="D264" s="7"/>
      <c r="E264" s="14">
        <v>400</v>
      </c>
      <c r="F264" s="15"/>
      <c r="G264" s="57"/>
      <c r="H264" s="43"/>
    </row>
    <row r="265" spans="1:8" ht="31.5">
      <c r="A265" s="7" t="s">
        <v>1121</v>
      </c>
      <c r="B265" s="13" t="s">
        <v>1404</v>
      </c>
      <c r="C265" s="16" t="s">
        <v>161</v>
      </c>
      <c r="D265" s="7" t="s">
        <v>10</v>
      </c>
      <c r="E265" s="14"/>
      <c r="F265" s="15">
        <f>E266</f>
        <v>1473.06</v>
      </c>
      <c r="G265" s="57"/>
      <c r="H265" s="43">
        <f t="shared" si="4"/>
        <v>0</v>
      </c>
    </row>
    <row r="266" spans="1:8">
      <c r="A266" s="7"/>
      <c r="B266" s="13"/>
      <c r="C266" s="16" t="s">
        <v>1021</v>
      </c>
      <c r="D266" s="7"/>
      <c r="E266" s="14">
        <v>1473.06</v>
      </c>
      <c r="F266" s="15"/>
      <c r="G266" s="57"/>
      <c r="H266" s="43"/>
    </row>
    <row r="267" spans="1:8" ht="31.5">
      <c r="A267" s="7" t="s">
        <v>1122</v>
      </c>
      <c r="B267" s="13" t="s">
        <v>1406</v>
      </c>
      <c r="C267" s="16" t="s">
        <v>149</v>
      </c>
      <c r="D267" s="7" t="s">
        <v>10</v>
      </c>
      <c r="E267" s="14"/>
      <c r="F267" s="15">
        <f>E268</f>
        <v>1473.06</v>
      </c>
      <c r="G267" s="57"/>
      <c r="H267" s="43">
        <f t="shared" si="4"/>
        <v>0</v>
      </c>
    </row>
    <row r="268" spans="1:8">
      <c r="A268" s="7"/>
      <c r="B268" s="13"/>
      <c r="C268" s="16" t="s">
        <v>208</v>
      </c>
      <c r="D268" s="7"/>
      <c r="E268" s="14">
        <v>1473.06</v>
      </c>
      <c r="F268" s="15"/>
      <c r="G268" s="57"/>
      <c r="H268" s="43"/>
    </row>
    <row r="269" spans="1:8" ht="78.75">
      <c r="A269" s="7" t="s">
        <v>1123</v>
      </c>
      <c r="B269" s="13" t="s">
        <v>1414</v>
      </c>
      <c r="C269" s="16" t="s">
        <v>1056</v>
      </c>
      <c r="D269" s="7" t="s">
        <v>10</v>
      </c>
      <c r="E269" s="14"/>
      <c r="F269" s="15">
        <f>E270</f>
        <v>18.815999999999999</v>
      </c>
      <c r="G269" s="57"/>
      <c r="H269" s="43">
        <f t="shared" si="4"/>
        <v>0</v>
      </c>
    </row>
    <row r="270" spans="1:8">
      <c r="A270" s="7"/>
      <c r="B270" s="13"/>
      <c r="C270" s="16" t="s">
        <v>209</v>
      </c>
      <c r="D270" s="7"/>
      <c r="E270" s="14">
        <v>18.815999999999999</v>
      </c>
      <c r="F270" s="15"/>
      <c r="G270" s="57"/>
      <c r="H270" s="43"/>
    </row>
    <row r="271" spans="1:8" ht="47.25">
      <c r="A271" s="7" t="s">
        <v>1124</v>
      </c>
      <c r="B271" s="13" t="s">
        <v>1415</v>
      </c>
      <c r="C271" s="16" t="s">
        <v>165</v>
      </c>
      <c r="D271" s="7" t="s">
        <v>10</v>
      </c>
      <c r="E271" s="14"/>
      <c r="F271" s="15">
        <f>E272</f>
        <v>116.88800000000001</v>
      </c>
      <c r="G271" s="57"/>
      <c r="H271" s="43">
        <f t="shared" si="4"/>
        <v>0</v>
      </c>
    </row>
    <row r="272" spans="1:8">
      <c r="A272" s="7"/>
      <c r="B272" s="13"/>
      <c r="C272" s="16" t="s">
        <v>210</v>
      </c>
      <c r="D272" s="7"/>
      <c r="E272" s="14">
        <v>116.88800000000001</v>
      </c>
      <c r="F272" s="15"/>
      <c r="G272" s="57"/>
      <c r="H272" s="43"/>
    </row>
    <row r="273" spans="1:8" ht="47.25">
      <c r="A273" s="7" t="s">
        <v>1125</v>
      </c>
      <c r="B273" s="13" t="s">
        <v>1416</v>
      </c>
      <c r="C273" s="16" t="s">
        <v>167</v>
      </c>
      <c r="D273" s="7" t="s">
        <v>10</v>
      </c>
      <c r="E273" s="14"/>
      <c r="F273" s="15">
        <f>E274</f>
        <v>22.73</v>
      </c>
      <c r="G273" s="57"/>
      <c r="H273" s="43">
        <f t="shared" si="4"/>
        <v>0</v>
      </c>
    </row>
    <row r="274" spans="1:8">
      <c r="A274" s="7"/>
      <c r="B274" s="13"/>
      <c r="C274" s="16" t="s">
        <v>211</v>
      </c>
      <c r="D274" s="7"/>
      <c r="E274" s="14">
        <v>22.73</v>
      </c>
      <c r="F274" s="15"/>
      <c r="G274" s="57"/>
      <c r="H274" s="43"/>
    </row>
    <row r="275" spans="1:8" ht="63">
      <c r="A275" s="7" t="s">
        <v>1126</v>
      </c>
      <c r="B275" s="13" t="s">
        <v>1417</v>
      </c>
      <c r="C275" s="16" t="s">
        <v>1057</v>
      </c>
      <c r="D275" s="7" t="s">
        <v>10</v>
      </c>
      <c r="E275" s="14"/>
      <c r="F275" s="15">
        <f>E276</f>
        <v>22.73</v>
      </c>
      <c r="G275" s="57"/>
      <c r="H275" s="43">
        <f t="shared" si="4"/>
        <v>0</v>
      </c>
    </row>
    <row r="276" spans="1:8">
      <c r="A276" s="7"/>
      <c r="B276" s="13"/>
      <c r="C276" s="16" t="s">
        <v>212</v>
      </c>
      <c r="D276" s="7"/>
      <c r="E276" s="14">
        <v>22.73</v>
      </c>
      <c r="F276" s="15"/>
      <c r="G276" s="57"/>
      <c r="H276" s="43"/>
    </row>
    <row r="277" spans="1:8" ht="78.75">
      <c r="A277" s="7" t="s">
        <v>1127</v>
      </c>
      <c r="B277" s="13" t="s">
        <v>1418</v>
      </c>
      <c r="C277" s="16" t="s">
        <v>1046</v>
      </c>
      <c r="D277" s="7" t="s">
        <v>10</v>
      </c>
      <c r="E277" s="14"/>
      <c r="F277" s="15">
        <f>E278</f>
        <v>337.63</v>
      </c>
      <c r="G277" s="57"/>
      <c r="H277" s="43">
        <f t="shared" si="4"/>
        <v>0</v>
      </c>
    </row>
    <row r="278" spans="1:8">
      <c r="A278" s="7"/>
      <c r="B278" s="13"/>
      <c r="C278" s="16" t="s">
        <v>213</v>
      </c>
      <c r="D278" s="7"/>
      <c r="E278" s="14">
        <v>337.63</v>
      </c>
      <c r="F278" s="15"/>
      <c r="G278" s="57"/>
      <c r="H278" s="43"/>
    </row>
    <row r="279" spans="1:8" ht="47.25">
      <c r="A279" s="7" t="s">
        <v>1128</v>
      </c>
      <c r="B279" s="13" t="s">
        <v>1419</v>
      </c>
      <c r="C279" s="16" t="s">
        <v>1058</v>
      </c>
      <c r="D279" s="7" t="s">
        <v>10</v>
      </c>
      <c r="E279" s="14"/>
      <c r="F279" s="15">
        <f>E280</f>
        <v>76.164000000000001</v>
      </c>
      <c r="G279" s="57"/>
      <c r="H279" s="43">
        <f t="shared" si="4"/>
        <v>0</v>
      </c>
    </row>
    <row r="280" spans="1:8">
      <c r="A280" s="7"/>
      <c r="B280" s="13"/>
      <c r="C280" s="16" t="s">
        <v>1059</v>
      </c>
      <c r="D280" s="7"/>
      <c r="E280" s="14">
        <f>69.24*1.1</f>
        <v>76.164000000000001</v>
      </c>
      <c r="F280" s="15"/>
      <c r="G280" s="57"/>
      <c r="H280" s="43"/>
    </row>
    <row r="281" spans="1:8" ht="31.5">
      <c r="A281" s="7" t="s">
        <v>1129</v>
      </c>
      <c r="B281" s="13" t="s">
        <v>1420</v>
      </c>
      <c r="C281" s="16" t="s">
        <v>176</v>
      </c>
      <c r="D281" s="7" t="s">
        <v>10</v>
      </c>
      <c r="E281" s="14"/>
      <c r="F281" s="15">
        <f>E282</f>
        <v>268.39</v>
      </c>
      <c r="G281" s="57"/>
      <c r="H281" s="43">
        <f t="shared" si="4"/>
        <v>0</v>
      </c>
    </row>
    <row r="282" spans="1:8" ht="31.5">
      <c r="A282" s="7"/>
      <c r="B282" s="13"/>
      <c r="C282" s="16" t="s">
        <v>214</v>
      </c>
      <c r="D282" s="7"/>
      <c r="E282" s="14">
        <v>268.39</v>
      </c>
      <c r="F282" s="15"/>
      <c r="G282" s="57"/>
      <c r="H282" s="43"/>
    </row>
    <row r="283" spans="1:8" ht="31.5">
      <c r="A283" s="7" t="s">
        <v>1130</v>
      </c>
      <c r="B283" s="13" t="s">
        <v>1421</v>
      </c>
      <c r="C283" s="16" t="s">
        <v>178</v>
      </c>
      <c r="D283" s="7" t="s">
        <v>37</v>
      </c>
      <c r="E283" s="14"/>
      <c r="F283" s="15">
        <f>E284</f>
        <v>318.88</v>
      </c>
      <c r="G283" s="57"/>
      <c r="H283" s="43">
        <f t="shared" si="4"/>
        <v>0</v>
      </c>
    </row>
    <row r="284" spans="1:8" ht="47.25">
      <c r="A284" s="7"/>
      <c r="B284" s="13"/>
      <c r="C284" s="16" t="s">
        <v>215</v>
      </c>
      <c r="D284" s="7"/>
      <c r="E284" s="14">
        <v>318.88</v>
      </c>
      <c r="F284" s="15"/>
      <c r="G284" s="57"/>
      <c r="H284" s="43"/>
    </row>
    <row r="285" spans="1:8">
      <c r="A285" s="7" t="s">
        <v>1131</v>
      </c>
      <c r="B285" s="13" t="s">
        <v>1422</v>
      </c>
      <c r="C285" s="16" t="s">
        <v>182</v>
      </c>
      <c r="D285" s="7" t="s">
        <v>10</v>
      </c>
      <c r="E285" s="14"/>
      <c r="F285" s="15">
        <f>E286</f>
        <v>5.94</v>
      </c>
      <c r="G285" s="57"/>
      <c r="H285" s="43">
        <f t="shared" si="4"/>
        <v>0</v>
      </c>
    </row>
    <row r="286" spans="1:8">
      <c r="A286" s="7"/>
      <c r="B286" s="13"/>
      <c r="C286" s="16" t="s">
        <v>216</v>
      </c>
      <c r="D286" s="7"/>
      <c r="E286" s="14">
        <v>5.94</v>
      </c>
      <c r="F286" s="15"/>
      <c r="G286" s="57"/>
      <c r="H286" s="43"/>
    </row>
    <row r="287" spans="1:8">
      <c r="A287" s="7" t="s">
        <v>1132</v>
      </c>
      <c r="B287" s="13" t="s">
        <v>1422</v>
      </c>
      <c r="C287" s="16" t="s">
        <v>187</v>
      </c>
      <c r="D287" s="7" t="s">
        <v>10</v>
      </c>
      <c r="E287" s="14"/>
      <c r="F287" s="15">
        <f>E288</f>
        <v>25.74</v>
      </c>
      <c r="G287" s="57"/>
      <c r="H287" s="43">
        <f t="shared" si="4"/>
        <v>0</v>
      </c>
    </row>
    <row r="288" spans="1:8">
      <c r="A288" s="7"/>
      <c r="B288" s="13"/>
      <c r="C288" s="16" t="s">
        <v>217</v>
      </c>
      <c r="D288" s="7"/>
      <c r="E288" s="14">
        <v>25.74</v>
      </c>
      <c r="F288" s="15"/>
      <c r="G288" s="57"/>
      <c r="H288" s="43"/>
    </row>
    <row r="289" spans="1:8">
      <c r="A289" s="7" t="s">
        <v>1133</v>
      </c>
      <c r="B289" s="13" t="s">
        <v>1422</v>
      </c>
      <c r="C289" s="16" t="s">
        <v>189</v>
      </c>
      <c r="D289" s="7" t="s">
        <v>10</v>
      </c>
      <c r="E289" s="14"/>
      <c r="F289" s="15">
        <f>E290</f>
        <v>6.46</v>
      </c>
      <c r="G289" s="57"/>
      <c r="H289" s="43">
        <f t="shared" ref="H289:H351" si="5">F289*G289</f>
        <v>0</v>
      </c>
    </row>
    <row r="290" spans="1:8">
      <c r="A290" s="7"/>
      <c r="B290" s="13"/>
      <c r="C290" s="16" t="s">
        <v>190</v>
      </c>
      <c r="D290" s="7"/>
      <c r="E290" s="14">
        <v>6.46</v>
      </c>
      <c r="F290" s="15"/>
      <c r="G290" s="57"/>
      <c r="H290" s="43"/>
    </row>
    <row r="291" spans="1:8" ht="31.5">
      <c r="A291" s="7" t="s">
        <v>1134</v>
      </c>
      <c r="B291" s="13" t="s">
        <v>1422</v>
      </c>
      <c r="C291" s="16" t="s">
        <v>191</v>
      </c>
      <c r="D291" s="7" t="s">
        <v>10</v>
      </c>
      <c r="E291" s="14"/>
      <c r="F291" s="15">
        <f>E292</f>
        <v>1.845</v>
      </c>
      <c r="G291" s="57"/>
      <c r="H291" s="43">
        <f t="shared" si="5"/>
        <v>0</v>
      </c>
    </row>
    <row r="292" spans="1:8">
      <c r="A292" s="7"/>
      <c r="B292" s="13"/>
      <c r="C292" s="16" t="s">
        <v>218</v>
      </c>
      <c r="D292" s="7"/>
      <c r="E292" s="14">
        <v>1.845</v>
      </c>
      <c r="F292" s="15"/>
      <c r="G292" s="57"/>
      <c r="H292" s="43"/>
    </row>
    <row r="293" spans="1:8" ht="31.5">
      <c r="A293" s="7" t="s">
        <v>1135</v>
      </c>
      <c r="B293" s="13" t="s">
        <v>1422</v>
      </c>
      <c r="C293" s="16" t="s">
        <v>193</v>
      </c>
      <c r="D293" s="7" t="s">
        <v>10</v>
      </c>
      <c r="E293" s="14"/>
      <c r="F293" s="15">
        <f>E294</f>
        <v>3.28</v>
      </c>
      <c r="G293" s="57"/>
      <c r="H293" s="43">
        <f t="shared" si="5"/>
        <v>0</v>
      </c>
    </row>
    <row r="294" spans="1:8">
      <c r="A294" s="7"/>
      <c r="B294" s="13"/>
      <c r="C294" s="16" t="s">
        <v>194</v>
      </c>
      <c r="D294" s="7"/>
      <c r="E294" s="14">
        <v>3.28</v>
      </c>
      <c r="F294" s="15"/>
      <c r="G294" s="57"/>
      <c r="H294" s="43"/>
    </row>
    <row r="295" spans="1:8" ht="47.25">
      <c r="A295" s="7" t="s">
        <v>1136</v>
      </c>
      <c r="B295" s="13" t="s">
        <v>195</v>
      </c>
      <c r="C295" s="16" t="s">
        <v>219</v>
      </c>
      <c r="D295" s="7" t="s">
        <v>10</v>
      </c>
      <c r="E295" s="14"/>
      <c r="F295" s="15">
        <f>E296</f>
        <v>2.3729999999999998</v>
      </c>
      <c r="G295" s="57"/>
      <c r="H295" s="43">
        <f t="shared" si="5"/>
        <v>0</v>
      </c>
    </row>
    <row r="296" spans="1:8">
      <c r="A296" s="7"/>
      <c r="B296" s="13"/>
      <c r="C296" s="16" t="s">
        <v>220</v>
      </c>
      <c r="D296" s="7"/>
      <c r="E296" s="14">
        <f>1.05*(2.26)</f>
        <v>2.3729999999999998</v>
      </c>
      <c r="F296" s="15"/>
      <c r="G296" s="57"/>
      <c r="H296" s="43"/>
    </row>
    <row r="297" spans="1:8" ht="63">
      <c r="A297" s="7" t="s">
        <v>1137</v>
      </c>
      <c r="B297" s="13" t="s">
        <v>195</v>
      </c>
      <c r="C297" s="16" t="s">
        <v>1047</v>
      </c>
      <c r="D297" s="7" t="s">
        <v>10</v>
      </c>
      <c r="E297" s="14"/>
      <c r="F297" s="15">
        <f>E298</f>
        <v>18.446000000000002</v>
      </c>
      <c r="G297" s="57"/>
      <c r="H297" s="43">
        <f t="shared" si="5"/>
        <v>0</v>
      </c>
    </row>
    <row r="298" spans="1:8">
      <c r="A298" s="7"/>
      <c r="B298" s="13"/>
      <c r="C298" s="16" t="s">
        <v>221</v>
      </c>
      <c r="D298" s="7"/>
      <c r="E298" s="14">
        <v>18.446000000000002</v>
      </c>
      <c r="F298" s="15"/>
      <c r="G298" s="57"/>
      <c r="H298" s="43"/>
    </row>
    <row r="299" spans="1:8" s="4" customFormat="1">
      <c r="A299" s="55">
        <v>6</v>
      </c>
      <c r="B299" s="10"/>
      <c r="C299" s="33" t="s">
        <v>498</v>
      </c>
      <c r="D299" s="9"/>
      <c r="E299" s="11"/>
      <c r="F299" s="12"/>
      <c r="G299" s="59"/>
      <c r="H299" s="43">
        <f>SUM(H300:H330)</f>
        <v>0</v>
      </c>
    </row>
    <row r="300" spans="1:8" ht="63">
      <c r="A300" s="7" t="s">
        <v>956</v>
      </c>
      <c r="B300" s="13" t="s">
        <v>1408</v>
      </c>
      <c r="C300" s="16" t="s">
        <v>1060</v>
      </c>
      <c r="D300" s="7" t="s">
        <v>10</v>
      </c>
      <c r="E300" s="14"/>
      <c r="F300" s="15">
        <f>E301</f>
        <v>49.68</v>
      </c>
      <c r="G300" s="57"/>
      <c r="H300" s="43">
        <f t="shared" si="5"/>
        <v>0</v>
      </c>
    </row>
    <row r="301" spans="1:8" ht="31.5">
      <c r="A301" s="7"/>
      <c r="B301" s="13"/>
      <c r="C301" s="16" t="s">
        <v>222</v>
      </c>
      <c r="D301" s="7"/>
      <c r="E301" s="14">
        <v>49.68</v>
      </c>
      <c r="F301" s="15"/>
      <c r="G301" s="57"/>
      <c r="H301" s="43"/>
    </row>
    <row r="302" spans="1:8" ht="63">
      <c r="A302" s="7" t="s">
        <v>959</v>
      </c>
      <c r="B302" s="13" t="s">
        <v>1409</v>
      </c>
      <c r="C302" s="16" t="s">
        <v>1040</v>
      </c>
      <c r="D302" s="7" t="s">
        <v>10</v>
      </c>
      <c r="E302" s="14"/>
      <c r="F302" s="15">
        <f>E303</f>
        <v>6.2560000000000002</v>
      </c>
      <c r="G302" s="57"/>
      <c r="H302" s="43">
        <f t="shared" si="5"/>
        <v>0</v>
      </c>
    </row>
    <row r="303" spans="1:8">
      <c r="A303" s="7"/>
      <c r="B303" s="13"/>
      <c r="C303" s="16" t="s">
        <v>223</v>
      </c>
      <c r="D303" s="7"/>
      <c r="E303" s="14">
        <v>6.2560000000000002</v>
      </c>
      <c r="F303" s="15"/>
      <c r="G303" s="57"/>
      <c r="H303" s="43"/>
    </row>
    <row r="304" spans="1:8" ht="47.25">
      <c r="A304" s="7" t="s">
        <v>963</v>
      </c>
      <c r="B304" s="13" t="s">
        <v>1423</v>
      </c>
      <c r="C304" s="16" t="s">
        <v>224</v>
      </c>
      <c r="D304" s="7" t="s">
        <v>10</v>
      </c>
      <c r="E304" s="14"/>
      <c r="F304" s="15">
        <f>E305</f>
        <v>137.05000000000001</v>
      </c>
      <c r="G304" s="57"/>
      <c r="H304" s="43">
        <f t="shared" si="5"/>
        <v>0</v>
      </c>
    </row>
    <row r="305" spans="1:8">
      <c r="A305" s="7"/>
      <c r="B305" s="13"/>
      <c r="C305" s="16" t="s">
        <v>225</v>
      </c>
      <c r="D305" s="7"/>
      <c r="E305" s="14">
        <v>137.05000000000001</v>
      </c>
      <c r="F305" s="15"/>
      <c r="G305" s="57"/>
      <c r="H305" s="43"/>
    </row>
    <row r="306" spans="1:8" ht="31.5">
      <c r="A306" s="7" t="s">
        <v>966</v>
      </c>
      <c r="B306" s="13" t="s">
        <v>1422</v>
      </c>
      <c r="C306" s="16" t="s">
        <v>191</v>
      </c>
      <c r="D306" s="7" t="s">
        <v>10</v>
      </c>
      <c r="E306" s="14"/>
      <c r="F306" s="15">
        <f>E307</f>
        <v>1.845</v>
      </c>
      <c r="G306" s="57"/>
      <c r="H306" s="43">
        <f t="shared" si="5"/>
        <v>0</v>
      </c>
    </row>
    <row r="307" spans="1:8">
      <c r="A307" s="7"/>
      <c r="B307" s="13"/>
      <c r="C307" s="16" t="s">
        <v>218</v>
      </c>
      <c r="D307" s="7"/>
      <c r="E307" s="14">
        <v>1.845</v>
      </c>
      <c r="F307" s="15"/>
      <c r="G307" s="57"/>
      <c r="H307" s="43"/>
    </row>
    <row r="308" spans="1:8">
      <c r="A308" s="7" t="s">
        <v>378</v>
      </c>
      <c r="B308" s="13" t="s">
        <v>1422</v>
      </c>
      <c r="C308" s="16" t="s">
        <v>226</v>
      </c>
      <c r="D308" s="7" t="s">
        <v>10</v>
      </c>
      <c r="E308" s="14"/>
      <c r="F308" s="15">
        <f>E309</f>
        <v>6.08</v>
      </c>
      <c r="G308" s="57"/>
      <c r="H308" s="43">
        <f t="shared" si="5"/>
        <v>0</v>
      </c>
    </row>
    <row r="309" spans="1:8">
      <c r="A309" s="7"/>
      <c r="B309" s="13"/>
      <c r="C309" s="16" t="s">
        <v>227</v>
      </c>
      <c r="D309" s="7"/>
      <c r="E309" s="14">
        <v>6.08</v>
      </c>
      <c r="F309" s="15"/>
      <c r="G309" s="57"/>
      <c r="H309" s="43"/>
    </row>
    <row r="310" spans="1:8">
      <c r="A310" s="7" t="s">
        <v>971</v>
      </c>
      <c r="B310" s="13" t="s">
        <v>1422</v>
      </c>
      <c r="C310" s="16" t="s">
        <v>228</v>
      </c>
      <c r="D310" s="7" t="s">
        <v>10</v>
      </c>
      <c r="E310" s="14"/>
      <c r="F310" s="15">
        <f>E311</f>
        <v>5.5350000000000001</v>
      </c>
      <c r="G310" s="57"/>
      <c r="H310" s="43">
        <f t="shared" si="5"/>
        <v>0</v>
      </c>
    </row>
    <row r="311" spans="1:8">
      <c r="A311" s="7"/>
      <c r="B311" s="13"/>
      <c r="C311" s="16" t="s">
        <v>229</v>
      </c>
      <c r="D311" s="7"/>
      <c r="E311" s="14">
        <v>5.5350000000000001</v>
      </c>
      <c r="F311" s="15"/>
      <c r="G311" s="57"/>
      <c r="H311" s="43"/>
    </row>
    <row r="312" spans="1:8" ht="31.5">
      <c r="A312" s="7" t="s">
        <v>975</v>
      </c>
      <c r="B312" s="13" t="s">
        <v>1422</v>
      </c>
      <c r="C312" s="16" t="s">
        <v>186</v>
      </c>
      <c r="D312" s="7" t="s">
        <v>10</v>
      </c>
      <c r="E312" s="14"/>
      <c r="F312" s="15">
        <f>E313</f>
        <v>1.98</v>
      </c>
      <c r="G312" s="57"/>
      <c r="H312" s="43">
        <f t="shared" si="5"/>
        <v>0</v>
      </c>
    </row>
    <row r="313" spans="1:8">
      <c r="A313" s="7"/>
      <c r="B313" s="13"/>
      <c r="C313" s="16" t="s">
        <v>185</v>
      </c>
      <c r="D313" s="7"/>
      <c r="E313" s="14">
        <v>1.98</v>
      </c>
      <c r="F313" s="15"/>
      <c r="G313" s="57"/>
      <c r="H313" s="43"/>
    </row>
    <row r="314" spans="1:8" ht="31.5">
      <c r="A314" s="7" t="s">
        <v>320</v>
      </c>
      <c r="B314" s="13" t="s">
        <v>1424</v>
      </c>
      <c r="C314" s="16" t="s">
        <v>230</v>
      </c>
      <c r="D314" s="7" t="s">
        <v>37</v>
      </c>
      <c r="E314" s="14"/>
      <c r="F314" s="15">
        <f>E315</f>
        <v>8.8000000000000007</v>
      </c>
      <c r="G314" s="57"/>
      <c r="H314" s="43">
        <f t="shared" si="5"/>
        <v>0</v>
      </c>
    </row>
    <row r="315" spans="1:8">
      <c r="A315" s="7"/>
      <c r="B315" s="13"/>
      <c r="C315" s="16" t="s">
        <v>231</v>
      </c>
      <c r="D315" s="7"/>
      <c r="E315" s="14">
        <v>8.8000000000000007</v>
      </c>
      <c r="F315" s="15"/>
      <c r="G315" s="57"/>
      <c r="H315" s="43"/>
    </row>
    <row r="316" spans="1:8" ht="78.75">
      <c r="A316" s="7" t="s">
        <v>982</v>
      </c>
      <c r="B316" s="13" t="s">
        <v>1418</v>
      </c>
      <c r="C316" s="16" t="s">
        <v>1046</v>
      </c>
      <c r="D316" s="7" t="s">
        <v>10</v>
      </c>
      <c r="E316" s="14"/>
      <c r="F316" s="15">
        <f>E317</f>
        <v>132.78</v>
      </c>
      <c r="G316" s="57"/>
      <c r="H316" s="43">
        <f t="shared" si="5"/>
        <v>0</v>
      </c>
    </row>
    <row r="317" spans="1:8">
      <c r="A317" s="7"/>
      <c r="B317" s="13"/>
      <c r="C317" s="16" t="s">
        <v>232</v>
      </c>
      <c r="D317" s="7"/>
      <c r="E317" s="14">
        <v>132.78</v>
      </c>
      <c r="F317" s="15"/>
      <c r="G317" s="57"/>
      <c r="H317" s="43"/>
    </row>
    <row r="318" spans="1:8" ht="47.25">
      <c r="A318" s="7" t="s">
        <v>1138</v>
      </c>
      <c r="B318" s="13" t="s">
        <v>1419</v>
      </c>
      <c r="C318" s="16" t="s">
        <v>1058</v>
      </c>
      <c r="D318" s="7" t="s">
        <v>10</v>
      </c>
      <c r="E318" s="14"/>
      <c r="F318" s="15">
        <f>E319</f>
        <v>146.05800000000002</v>
      </c>
      <c r="G318" s="57"/>
      <c r="H318" s="43">
        <f t="shared" si="5"/>
        <v>0</v>
      </c>
    </row>
    <row r="319" spans="1:8" ht="31.5">
      <c r="A319" s="7"/>
      <c r="B319" s="13"/>
      <c r="C319" s="16" t="s">
        <v>1061</v>
      </c>
      <c r="D319" s="7"/>
      <c r="E319" s="14">
        <f>132.78*1.1</f>
        <v>146.05800000000002</v>
      </c>
      <c r="F319" s="15"/>
      <c r="G319" s="57"/>
      <c r="H319" s="43"/>
    </row>
    <row r="320" spans="1:8" ht="31.5">
      <c r="A320" s="7" t="s">
        <v>1139</v>
      </c>
      <c r="B320" s="13" t="s">
        <v>1421</v>
      </c>
      <c r="C320" s="16" t="s">
        <v>178</v>
      </c>
      <c r="D320" s="7" t="s">
        <v>37</v>
      </c>
      <c r="E320" s="14"/>
      <c r="F320" s="15">
        <f>E321</f>
        <v>138.80000000000001</v>
      </c>
      <c r="G320" s="57"/>
      <c r="H320" s="43">
        <f t="shared" si="5"/>
        <v>0</v>
      </c>
    </row>
    <row r="321" spans="1:8">
      <c r="A321" s="7"/>
      <c r="B321" s="13"/>
      <c r="C321" s="16" t="s">
        <v>233</v>
      </c>
      <c r="D321" s="7"/>
      <c r="E321" s="14">
        <v>138.80000000000001</v>
      </c>
      <c r="F321" s="15"/>
      <c r="G321" s="57"/>
      <c r="H321" s="43"/>
    </row>
    <row r="322" spans="1:8" ht="31.5">
      <c r="A322" s="7" t="s">
        <v>1140</v>
      </c>
      <c r="B322" s="13" t="s">
        <v>1413</v>
      </c>
      <c r="C322" s="16" t="s">
        <v>159</v>
      </c>
      <c r="D322" s="7" t="s">
        <v>10</v>
      </c>
      <c r="E322" s="14"/>
      <c r="F322" s="15">
        <f>SUM(E323:E324)</f>
        <v>464.75200000000007</v>
      </c>
      <c r="G322" s="57"/>
      <c r="H322" s="43">
        <f t="shared" si="5"/>
        <v>0</v>
      </c>
    </row>
    <row r="323" spans="1:8" ht="31.5">
      <c r="A323" s="7"/>
      <c r="B323" s="13"/>
      <c r="C323" s="16" t="s">
        <v>234</v>
      </c>
      <c r="D323" s="7"/>
      <c r="E323" s="14">
        <v>325.17200000000003</v>
      </c>
      <c r="F323" s="15"/>
      <c r="G323" s="57"/>
      <c r="H323" s="43"/>
    </row>
    <row r="324" spans="1:8">
      <c r="A324" s="7"/>
      <c r="B324" s="13"/>
      <c r="C324" s="16" t="s">
        <v>235</v>
      </c>
      <c r="D324" s="7"/>
      <c r="E324" s="14">
        <v>139.58000000000001</v>
      </c>
      <c r="F324" s="15"/>
      <c r="G324" s="57"/>
      <c r="H324" s="43"/>
    </row>
    <row r="325" spans="1:8" ht="31.5">
      <c r="A325" s="7" t="s">
        <v>1141</v>
      </c>
      <c r="B325" s="13" t="s">
        <v>1404</v>
      </c>
      <c r="C325" s="16" t="s">
        <v>161</v>
      </c>
      <c r="D325" s="7" t="s">
        <v>10</v>
      </c>
      <c r="E325" s="14"/>
      <c r="F325" s="15">
        <f>E326</f>
        <v>461.30799999999999</v>
      </c>
      <c r="G325" s="57"/>
      <c r="H325" s="43">
        <f t="shared" si="5"/>
        <v>0</v>
      </c>
    </row>
    <row r="326" spans="1:8">
      <c r="A326" s="7"/>
      <c r="B326" s="13"/>
      <c r="C326" s="16" t="s">
        <v>1022</v>
      </c>
      <c r="D326" s="7"/>
      <c r="E326" s="14">
        <v>461.30799999999999</v>
      </c>
      <c r="F326" s="15"/>
      <c r="G326" s="57"/>
      <c r="H326" s="43"/>
    </row>
    <row r="327" spans="1:8" ht="31.5">
      <c r="A327" s="7" t="s">
        <v>1142</v>
      </c>
      <c r="B327" s="13" t="s">
        <v>1406</v>
      </c>
      <c r="C327" s="16" t="s">
        <v>149</v>
      </c>
      <c r="D327" s="7" t="s">
        <v>10</v>
      </c>
      <c r="E327" s="14"/>
      <c r="F327" s="15">
        <f>E328</f>
        <v>461.30799999999999</v>
      </c>
      <c r="G327" s="57"/>
      <c r="H327" s="43">
        <f t="shared" si="5"/>
        <v>0</v>
      </c>
    </row>
    <row r="328" spans="1:8">
      <c r="A328" s="7"/>
      <c r="B328" s="13"/>
      <c r="C328" s="16" t="s">
        <v>236</v>
      </c>
      <c r="D328" s="7"/>
      <c r="E328" s="14">
        <v>461.30799999999999</v>
      </c>
      <c r="F328" s="15"/>
      <c r="G328" s="57"/>
      <c r="H328" s="43"/>
    </row>
    <row r="329" spans="1:8" ht="47.25">
      <c r="A329" s="7" t="s">
        <v>1143</v>
      </c>
      <c r="B329" s="13" t="s">
        <v>1415</v>
      </c>
      <c r="C329" s="16" t="s">
        <v>165</v>
      </c>
      <c r="D329" s="7" t="s">
        <v>10</v>
      </c>
      <c r="E329" s="14"/>
      <c r="F329" s="15">
        <f>E330</f>
        <v>3.444</v>
      </c>
      <c r="G329" s="57"/>
      <c r="H329" s="43">
        <f t="shared" si="5"/>
        <v>0</v>
      </c>
    </row>
    <row r="330" spans="1:8">
      <c r="A330" s="7"/>
      <c r="B330" s="13"/>
      <c r="C330" s="16" t="s">
        <v>237</v>
      </c>
      <c r="D330" s="7"/>
      <c r="E330" s="14">
        <v>3.444</v>
      </c>
      <c r="F330" s="15"/>
      <c r="G330" s="57"/>
      <c r="H330" s="43"/>
    </row>
    <row r="331" spans="1:8" s="4" customFormat="1">
      <c r="A331" s="55">
        <v>7</v>
      </c>
      <c r="B331" s="10"/>
      <c r="C331" s="33" t="s">
        <v>499</v>
      </c>
      <c r="D331" s="9"/>
      <c r="E331" s="11"/>
      <c r="F331" s="12"/>
      <c r="G331" s="59"/>
      <c r="H331" s="43">
        <f>SUM(H332:H339)</f>
        <v>0</v>
      </c>
    </row>
    <row r="332" spans="1:8" ht="47.25">
      <c r="A332" s="7" t="s">
        <v>1144</v>
      </c>
      <c r="B332" s="13" t="s">
        <v>195</v>
      </c>
      <c r="C332" s="16" t="s">
        <v>238</v>
      </c>
      <c r="D332" s="7" t="s">
        <v>239</v>
      </c>
      <c r="E332" s="14"/>
      <c r="F332" s="15">
        <f>E333</f>
        <v>1</v>
      </c>
      <c r="G332" s="57"/>
      <c r="H332" s="43">
        <f t="shared" si="5"/>
        <v>0</v>
      </c>
    </row>
    <row r="333" spans="1:8">
      <c r="A333" s="7"/>
      <c r="B333" s="13"/>
      <c r="C333" s="16">
        <v>1</v>
      </c>
      <c r="D333" s="7"/>
      <c r="E333" s="14">
        <v>1</v>
      </c>
      <c r="F333" s="15"/>
      <c r="G333" s="57"/>
      <c r="H333" s="43"/>
    </row>
    <row r="334" spans="1:8" ht="31.5">
      <c r="A334" s="7" t="s">
        <v>1145</v>
      </c>
      <c r="B334" s="13" t="s">
        <v>195</v>
      </c>
      <c r="C334" s="16" t="s">
        <v>241</v>
      </c>
      <c r="D334" s="7" t="s">
        <v>239</v>
      </c>
      <c r="E334" s="14"/>
      <c r="F334" s="15">
        <f>E335</f>
        <v>1</v>
      </c>
      <c r="G334" s="57"/>
      <c r="H334" s="43">
        <f t="shared" si="5"/>
        <v>0</v>
      </c>
    </row>
    <row r="335" spans="1:8">
      <c r="A335" s="7"/>
      <c r="B335" s="13"/>
      <c r="C335" s="16">
        <v>1</v>
      </c>
      <c r="D335" s="7"/>
      <c r="E335" s="14">
        <v>1</v>
      </c>
      <c r="F335" s="15"/>
      <c r="G335" s="57"/>
      <c r="H335" s="43"/>
    </row>
    <row r="336" spans="1:8" ht="31.5">
      <c r="A336" s="7" t="s">
        <v>1146</v>
      </c>
      <c r="B336" s="13" t="s">
        <v>195</v>
      </c>
      <c r="C336" s="16" t="s">
        <v>242</v>
      </c>
      <c r="D336" s="7" t="s">
        <v>239</v>
      </c>
      <c r="E336" s="14"/>
      <c r="F336" s="15">
        <f>E337</f>
        <v>1</v>
      </c>
      <c r="G336" s="57"/>
      <c r="H336" s="43">
        <f t="shared" si="5"/>
        <v>0</v>
      </c>
    </row>
    <row r="337" spans="1:8">
      <c r="A337" s="7"/>
      <c r="B337" s="13"/>
      <c r="C337" s="16">
        <v>1</v>
      </c>
      <c r="D337" s="7"/>
      <c r="E337" s="14">
        <v>1</v>
      </c>
      <c r="F337" s="15"/>
      <c r="G337" s="57"/>
      <c r="H337" s="43"/>
    </row>
    <row r="338" spans="1:8" ht="31.5">
      <c r="A338" s="7" t="s">
        <v>1147</v>
      </c>
      <c r="B338" s="13" t="s">
        <v>195</v>
      </c>
      <c r="C338" s="16" t="s">
        <v>243</v>
      </c>
      <c r="D338" s="7" t="s">
        <v>239</v>
      </c>
      <c r="E338" s="14"/>
      <c r="F338" s="15">
        <f>E339</f>
        <v>1</v>
      </c>
      <c r="G338" s="57"/>
      <c r="H338" s="43">
        <f t="shared" si="5"/>
        <v>0</v>
      </c>
    </row>
    <row r="339" spans="1:8">
      <c r="A339" s="7"/>
      <c r="B339" s="13"/>
      <c r="C339" s="16">
        <v>1</v>
      </c>
      <c r="D339" s="7"/>
      <c r="E339" s="14">
        <v>1</v>
      </c>
      <c r="F339" s="15"/>
      <c r="G339" s="57"/>
      <c r="H339" s="43"/>
    </row>
    <row r="340" spans="1:8" s="4" customFormat="1">
      <c r="A340" s="55">
        <v>8</v>
      </c>
      <c r="B340" s="10"/>
      <c r="C340" s="33" t="s">
        <v>500</v>
      </c>
      <c r="D340" s="9"/>
      <c r="E340" s="11"/>
      <c r="F340" s="12"/>
      <c r="G340" s="59"/>
      <c r="H340" s="43">
        <f>SUM(H341:H378)</f>
        <v>0</v>
      </c>
    </row>
    <row r="341" spans="1:8" ht="31.5">
      <c r="A341" s="7" t="s">
        <v>1148</v>
      </c>
      <c r="B341" s="13" t="s">
        <v>1354</v>
      </c>
      <c r="C341" s="16" t="s">
        <v>25</v>
      </c>
      <c r="D341" s="7" t="s">
        <v>15</v>
      </c>
      <c r="E341" s="14"/>
      <c r="F341" s="15">
        <f>E342</f>
        <v>1.778</v>
      </c>
      <c r="G341" s="57"/>
      <c r="H341" s="43">
        <f t="shared" si="5"/>
        <v>0</v>
      </c>
    </row>
    <row r="342" spans="1:8">
      <c r="A342" s="7"/>
      <c r="B342" s="13"/>
      <c r="C342" s="16" t="s">
        <v>244</v>
      </c>
      <c r="D342" s="7"/>
      <c r="E342" s="14">
        <v>1.778</v>
      </c>
      <c r="F342" s="15"/>
      <c r="G342" s="57"/>
      <c r="H342" s="43"/>
    </row>
    <row r="343" spans="1:8" ht="47.25">
      <c r="A343" s="7" t="s">
        <v>1149</v>
      </c>
      <c r="B343" s="13" t="s">
        <v>1425</v>
      </c>
      <c r="C343" s="16" t="s">
        <v>245</v>
      </c>
      <c r="D343" s="7" t="s">
        <v>6</v>
      </c>
      <c r="E343" s="14"/>
      <c r="F343" s="15">
        <f>E344</f>
        <v>4</v>
      </c>
      <c r="G343" s="57"/>
      <c r="H343" s="43">
        <f t="shared" si="5"/>
        <v>0</v>
      </c>
    </row>
    <row r="344" spans="1:8">
      <c r="A344" s="7"/>
      <c r="B344" s="13"/>
      <c r="C344" s="16">
        <v>4</v>
      </c>
      <c r="D344" s="7"/>
      <c r="E344" s="14">
        <v>4</v>
      </c>
      <c r="F344" s="15"/>
      <c r="G344" s="57"/>
      <c r="H344" s="43"/>
    </row>
    <row r="345" spans="1:8">
      <c r="A345" s="7" t="s">
        <v>1150</v>
      </c>
      <c r="B345" s="13" t="s">
        <v>1426</v>
      </c>
      <c r="C345" s="16" t="s">
        <v>246</v>
      </c>
      <c r="D345" s="7" t="s">
        <v>37</v>
      </c>
      <c r="E345" s="14"/>
      <c r="F345" s="15">
        <f>E346</f>
        <v>11</v>
      </c>
      <c r="G345" s="57"/>
      <c r="H345" s="43">
        <f t="shared" si="5"/>
        <v>0</v>
      </c>
    </row>
    <row r="346" spans="1:8">
      <c r="A346" s="7"/>
      <c r="B346" s="13"/>
      <c r="C346" s="16" t="s">
        <v>247</v>
      </c>
      <c r="D346" s="7"/>
      <c r="E346" s="14">
        <v>11</v>
      </c>
      <c r="F346" s="15"/>
      <c r="G346" s="57"/>
      <c r="H346" s="43"/>
    </row>
    <row r="347" spans="1:8" ht="31.5">
      <c r="A347" s="7" t="s">
        <v>1151</v>
      </c>
      <c r="B347" s="13" t="s">
        <v>1427</v>
      </c>
      <c r="C347" s="16" t="s">
        <v>248</v>
      </c>
      <c r="D347" s="7" t="s">
        <v>10</v>
      </c>
      <c r="E347" s="14"/>
      <c r="F347" s="15">
        <f>E348</f>
        <v>18.608000000000001</v>
      </c>
      <c r="G347" s="57"/>
      <c r="H347" s="43">
        <f t="shared" si="5"/>
        <v>0</v>
      </c>
    </row>
    <row r="348" spans="1:8">
      <c r="A348" s="7"/>
      <c r="B348" s="13"/>
      <c r="C348" s="16" t="s">
        <v>249</v>
      </c>
      <c r="D348" s="7"/>
      <c r="E348" s="14">
        <v>18.608000000000001</v>
      </c>
      <c r="F348" s="15"/>
      <c r="G348" s="57"/>
      <c r="H348" s="43"/>
    </row>
    <row r="349" spans="1:8" ht="63">
      <c r="A349" s="7" t="s">
        <v>1152</v>
      </c>
      <c r="B349" s="13" t="s">
        <v>1428</v>
      </c>
      <c r="C349" s="16" t="s">
        <v>250</v>
      </c>
      <c r="D349" s="7" t="s">
        <v>15</v>
      </c>
      <c r="E349" s="14"/>
      <c r="F349" s="15">
        <f>E350</f>
        <v>6.9779999999999998</v>
      </c>
      <c r="G349" s="57"/>
      <c r="H349" s="43">
        <f t="shared" si="5"/>
        <v>0</v>
      </c>
    </row>
    <row r="350" spans="1:8">
      <c r="A350" s="7"/>
      <c r="B350" s="13"/>
      <c r="C350" s="16" t="s">
        <v>251</v>
      </c>
      <c r="D350" s="7"/>
      <c r="E350" s="14">
        <v>6.9779999999999998</v>
      </c>
      <c r="F350" s="15"/>
      <c r="G350" s="57"/>
      <c r="H350" s="43"/>
    </row>
    <row r="351" spans="1:8" ht="31.5">
      <c r="A351" s="7" t="s">
        <v>1153</v>
      </c>
      <c r="B351" s="13" t="s">
        <v>1429</v>
      </c>
      <c r="C351" s="16" t="s">
        <v>252</v>
      </c>
      <c r="D351" s="7" t="s">
        <v>15</v>
      </c>
      <c r="E351" s="14"/>
      <c r="F351" s="15">
        <f>E352</f>
        <v>1.3959999999999999</v>
      </c>
      <c r="G351" s="57"/>
      <c r="H351" s="43">
        <f t="shared" si="5"/>
        <v>0</v>
      </c>
    </row>
    <row r="352" spans="1:8">
      <c r="A352" s="7"/>
      <c r="B352" s="13"/>
      <c r="C352" s="16" t="s">
        <v>253</v>
      </c>
      <c r="D352" s="7"/>
      <c r="E352" s="14">
        <v>1.3959999999999999</v>
      </c>
      <c r="F352" s="15"/>
      <c r="G352" s="57"/>
      <c r="H352" s="43"/>
    </row>
    <row r="353" spans="1:8" ht="31.5">
      <c r="A353" s="7" t="s">
        <v>1154</v>
      </c>
      <c r="B353" s="13" t="s">
        <v>1430</v>
      </c>
      <c r="C353" s="16" t="s">
        <v>254</v>
      </c>
      <c r="D353" s="7" t="s">
        <v>15</v>
      </c>
      <c r="E353" s="14"/>
      <c r="F353" s="15">
        <f>E354</f>
        <v>1.167</v>
      </c>
      <c r="G353" s="57"/>
      <c r="H353" s="43">
        <f t="shared" ref="H353:H414" si="6">F353*G353</f>
        <v>0</v>
      </c>
    </row>
    <row r="354" spans="1:8">
      <c r="A354" s="7"/>
      <c r="B354" s="13"/>
      <c r="C354" s="16" t="s">
        <v>255</v>
      </c>
      <c r="D354" s="7"/>
      <c r="E354" s="14">
        <v>1.167</v>
      </c>
      <c r="F354" s="15"/>
      <c r="G354" s="57"/>
      <c r="H354" s="43"/>
    </row>
    <row r="355" spans="1:8" ht="31.5">
      <c r="A355" s="7" t="s">
        <v>1155</v>
      </c>
      <c r="B355" s="13" t="s">
        <v>1431</v>
      </c>
      <c r="C355" s="16" t="s">
        <v>256</v>
      </c>
      <c r="D355" s="7" t="s">
        <v>15</v>
      </c>
      <c r="E355" s="14"/>
      <c r="F355" s="15">
        <f>E356</f>
        <v>3.9039999999999999</v>
      </c>
      <c r="G355" s="57"/>
      <c r="H355" s="43">
        <f t="shared" si="6"/>
        <v>0</v>
      </c>
    </row>
    <row r="356" spans="1:8">
      <c r="A356" s="7"/>
      <c r="B356" s="13"/>
      <c r="C356" s="16" t="s">
        <v>257</v>
      </c>
      <c r="D356" s="7"/>
      <c r="E356" s="14">
        <v>3.9039999999999999</v>
      </c>
      <c r="F356" s="15"/>
      <c r="G356" s="57"/>
      <c r="H356" s="43"/>
    </row>
    <row r="357" spans="1:8" ht="31.5">
      <c r="A357" s="7" t="s">
        <v>1156</v>
      </c>
      <c r="B357" s="13" t="s">
        <v>1432</v>
      </c>
      <c r="C357" s="16" t="s">
        <v>258</v>
      </c>
      <c r="D357" s="7" t="s">
        <v>15</v>
      </c>
      <c r="E357" s="14"/>
      <c r="F357" s="15">
        <f>E358</f>
        <v>0.29099999999999998</v>
      </c>
      <c r="G357" s="57"/>
      <c r="H357" s="43">
        <f t="shared" si="6"/>
        <v>0</v>
      </c>
    </row>
    <row r="358" spans="1:8">
      <c r="A358" s="7"/>
      <c r="B358" s="13"/>
      <c r="C358" s="16" t="s">
        <v>259</v>
      </c>
      <c r="D358" s="7"/>
      <c r="E358" s="14">
        <v>0.29099999999999998</v>
      </c>
      <c r="F358" s="15"/>
      <c r="G358" s="57"/>
      <c r="H358" s="43"/>
    </row>
    <row r="359" spans="1:8" ht="31.5">
      <c r="A359" s="7" t="s">
        <v>1157</v>
      </c>
      <c r="B359" s="13" t="s">
        <v>1372</v>
      </c>
      <c r="C359" s="16" t="s">
        <v>260</v>
      </c>
      <c r="D359" s="7" t="s">
        <v>15</v>
      </c>
      <c r="E359" s="14"/>
      <c r="F359" s="15">
        <f>E360</f>
        <v>0.996</v>
      </c>
      <c r="G359" s="57"/>
      <c r="H359" s="43">
        <f t="shared" si="6"/>
        <v>0</v>
      </c>
    </row>
    <row r="360" spans="1:8">
      <c r="A360" s="7"/>
      <c r="B360" s="13"/>
      <c r="C360" s="16" t="s">
        <v>261</v>
      </c>
      <c r="D360" s="7"/>
      <c r="E360" s="14">
        <v>0.996</v>
      </c>
      <c r="F360" s="15"/>
      <c r="G360" s="57"/>
      <c r="H360" s="43"/>
    </row>
    <row r="361" spans="1:8" ht="31.5">
      <c r="A361" s="7" t="s">
        <v>1158</v>
      </c>
      <c r="B361" s="13" t="s">
        <v>262</v>
      </c>
      <c r="C361" s="16" t="s">
        <v>263</v>
      </c>
      <c r="D361" s="7" t="s">
        <v>10</v>
      </c>
      <c r="E361" s="14"/>
      <c r="F361" s="15">
        <f>E362</f>
        <v>9.9600000000000009</v>
      </c>
      <c r="G361" s="57"/>
      <c r="H361" s="43">
        <f t="shared" si="6"/>
        <v>0</v>
      </c>
    </row>
    <row r="362" spans="1:8">
      <c r="A362" s="7"/>
      <c r="B362" s="13"/>
      <c r="C362" s="16" t="s">
        <v>264</v>
      </c>
      <c r="D362" s="7"/>
      <c r="E362" s="14">
        <v>9.9600000000000009</v>
      </c>
      <c r="F362" s="15"/>
      <c r="G362" s="57"/>
      <c r="H362" s="43"/>
    </row>
    <row r="363" spans="1:8" ht="63">
      <c r="A363" s="7" t="s">
        <v>1159</v>
      </c>
      <c r="B363" s="13" t="s">
        <v>1433</v>
      </c>
      <c r="C363" s="16" t="s">
        <v>265</v>
      </c>
      <c r="D363" s="7" t="s">
        <v>10</v>
      </c>
      <c r="E363" s="14"/>
      <c r="F363" s="15">
        <f>E364</f>
        <v>9.9600000000000009</v>
      </c>
      <c r="G363" s="57"/>
      <c r="H363" s="43">
        <f t="shared" si="6"/>
        <v>0</v>
      </c>
    </row>
    <row r="364" spans="1:8">
      <c r="A364" s="7"/>
      <c r="B364" s="13"/>
      <c r="C364" s="16" t="s">
        <v>264</v>
      </c>
      <c r="D364" s="7"/>
      <c r="E364" s="14">
        <v>9.9600000000000009</v>
      </c>
      <c r="F364" s="15"/>
      <c r="G364" s="57"/>
      <c r="H364" s="43"/>
    </row>
    <row r="365" spans="1:8" ht="63">
      <c r="A365" s="7" t="s">
        <v>1160</v>
      </c>
      <c r="B365" s="13" t="s">
        <v>1434</v>
      </c>
      <c r="C365" s="16" t="s">
        <v>1062</v>
      </c>
      <c r="D365" s="7" t="s">
        <v>10</v>
      </c>
      <c r="E365" s="14"/>
      <c r="F365" s="15">
        <f>E366</f>
        <v>6.5129999999999999</v>
      </c>
      <c r="G365" s="57"/>
      <c r="H365" s="43">
        <f t="shared" si="6"/>
        <v>0</v>
      </c>
    </row>
    <row r="366" spans="1:8">
      <c r="A366" s="7"/>
      <c r="B366" s="13"/>
      <c r="C366" s="16" t="s">
        <v>1063</v>
      </c>
      <c r="D366" s="7"/>
      <c r="E366" s="14">
        <f>3*0.35*1.67+2.85*1.67</f>
        <v>6.5129999999999999</v>
      </c>
      <c r="F366" s="15"/>
      <c r="G366" s="57"/>
      <c r="H366" s="43"/>
    </row>
    <row r="367" spans="1:8" ht="47.25">
      <c r="A367" s="7" t="s">
        <v>1161</v>
      </c>
      <c r="B367" s="13" t="s">
        <v>1435</v>
      </c>
      <c r="C367" s="16" t="s">
        <v>266</v>
      </c>
      <c r="D367" s="7" t="s">
        <v>10</v>
      </c>
      <c r="E367" s="14"/>
      <c r="F367" s="15">
        <f>E368</f>
        <v>2.81</v>
      </c>
      <c r="G367" s="57"/>
      <c r="H367" s="43">
        <f t="shared" si="6"/>
        <v>0</v>
      </c>
    </row>
    <row r="368" spans="1:8">
      <c r="A368" s="7"/>
      <c r="B368" s="13"/>
      <c r="C368" s="16" t="s">
        <v>267</v>
      </c>
      <c r="D368" s="7"/>
      <c r="E368" s="14">
        <v>2.81</v>
      </c>
      <c r="F368" s="15"/>
      <c r="G368" s="57"/>
      <c r="H368" s="43"/>
    </row>
    <row r="369" spans="1:8">
      <c r="A369" s="7" t="s">
        <v>1162</v>
      </c>
      <c r="B369" s="13" t="s">
        <v>1436</v>
      </c>
      <c r="C369" s="16" t="s">
        <v>268</v>
      </c>
      <c r="D369" s="7" t="s">
        <v>10</v>
      </c>
      <c r="E369" s="14"/>
      <c r="F369" s="15">
        <f>E370</f>
        <v>2.81</v>
      </c>
      <c r="G369" s="57"/>
      <c r="H369" s="43">
        <f t="shared" si="6"/>
        <v>0</v>
      </c>
    </row>
    <row r="370" spans="1:8">
      <c r="A370" s="7"/>
      <c r="B370" s="13"/>
      <c r="C370" s="16" t="s">
        <v>267</v>
      </c>
      <c r="D370" s="7"/>
      <c r="E370" s="14">
        <v>2.81</v>
      </c>
      <c r="F370" s="15"/>
      <c r="G370" s="57"/>
      <c r="H370" s="43"/>
    </row>
    <row r="371" spans="1:8" ht="31.5">
      <c r="A371" s="7" t="s">
        <v>1163</v>
      </c>
      <c r="B371" s="13" t="s">
        <v>195</v>
      </c>
      <c r="C371" s="16" t="s">
        <v>269</v>
      </c>
      <c r="D371" s="7" t="s">
        <v>37</v>
      </c>
      <c r="E371" s="14"/>
      <c r="F371" s="15">
        <f>E372</f>
        <v>15.78</v>
      </c>
      <c r="G371" s="57"/>
      <c r="H371" s="43">
        <f t="shared" si="6"/>
        <v>0</v>
      </c>
    </row>
    <row r="372" spans="1:8">
      <c r="A372" s="7"/>
      <c r="B372" s="13"/>
      <c r="C372" s="16" t="s">
        <v>270</v>
      </c>
      <c r="D372" s="7"/>
      <c r="E372" s="14">
        <v>15.78</v>
      </c>
      <c r="F372" s="15"/>
      <c r="G372" s="57"/>
      <c r="H372" s="43"/>
    </row>
    <row r="373" spans="1:8" ht="31.5">
      <c r="A373" s="7" t="s">
        <v>1164</v>
      </c>
      <c r="B373" s="13" t="s">
        <v>195</v>
      </c>
      <c r="C373" s="16" t="s">
        <v>271</v>
      </c>
      <c r="D373" s="7" t="s">
        <v>239</v>
      </c>
      <c r="E373" s="14"/>
      <c r="F373" s="15">
        <f>E374</f>
        <v>1</v>
      </c>
      <c r="G373" s="57"/>
      <c r="H373" s="43">
        <f t="shared" si="6"/>
        <v>0</v>
      </c>
    </row>
    <row r="374" spans="1:8">
      <c r="A374" s="7"/>
      <c r="B374" s="13"/>
      <c r="C374" s="16">
        <v>1</v>
      </c>
      <c r="D374" s="7"/>
      <c r="E374" s="14">
        <v>1</v>
      </c>
      <c r="F374" s="15"/>
      <c r="G374" s="57"/>
      <c r="H374" s="43"/>
    </row>
    <row r="375" spans="1:8" ht="78.75">
      <c r="A375" s="7" t="s">
        <v>1165</v>
      </c>
      <c r="B375" s="13" t="s">
        <v>1034</v>
      </c>
      <c r="C375" s="16" t="s">
        <v>1642</v>
      </c>
      <c r="D375" s="7" t="s">
        <v>198</v>
      </c>
      <c r="E375" s="14"/>
      <c r="F375" s="15">
        <f>E376</f>
        <v>8</v>
      </c>
      <c r="G375" s="57"/>
      <c r="H375" s="43"/>
    </row>
    <row r="376" spans="1:8">
      <c r="A376" s="7"/>
      <c r="B376" s="13"/>
      <c r="C376" s="16">
        <v>8</v>
      </c>
      <c r="D376" s="7"/>
      <c r="E376" s="14">
        <v>8</v>
      </c>
      <c r="F376" s="15"/>
      <c r="G376" s="57"/>
      <c r="H376" s="43"/>
    </row>
    <row r="377" spans="1:8" ht="63">
      <c r="A377" s="7" t="s">
        <v>1166</v>
      </c>
      <c r="B377" s="13" t="s">
        <v>272</v>
      </c>
      <c r="C377" s="16" t="s">
        <v>1064</v>
      </c>
      <c r="D377" s="7" t="s">
        <v>198</v>
      </c>
      <c r="E377" s="14"/>
      <c r="F377" s="15">
        <f>E378</f>
        <v>8</v>
      </c>
      <c r="G377" s="57"/>
      <c r="H377" s="43">
        <f t="shared" si="6"/>
        <v>0</v>
      </c>
    </row>
    <row r="378" spans="1:8">
      <c r="A378" s="7"/>
      <c r="B378" s="13"/>
      <c r="C378" s="16">
        <v>8</v>
      </c>
      <c r="D378" s="7"/>
      <c r="E378" s="14">
        <v>8</v>
      </c>
      <c r="F378" s="15"/>
      <c r="G378" s="57"/>
      <c r="H378" s="43"/>
    </row>
    <row r="379" spans="1:8" s="4" customFormat="1" ht="31.5">
      <c r="A379" s="55">
        <v>9</v>
      </c>
      <c r="B379" s="10"/>
      <c r="C379" s="33" t="s">
        <v>501</v>
      </c>
      <c r="D379" s="9"/>
      <c r="E379" s="11"/>
      <c r="F379" s="12"/>
      <c r="G379" s="59"/>
      <c r="H379" s="43">
        <f>SUM(H380:H384)</f>
        <v>0</v>
      </c>
    </row>
    <row r="380" spans="1:8" ht="47.25">
      <c r="A380" s="7" t="s">
        <v>1167</v>
      </c>
      <c r="B380" s="13" t="s">
        <v>1437</v>
      </c>
      <c r="C380" s="16" t="s">
        <v>1065</v>
      </c>
      <c r="D380" s="7" t="s">
        <v>15</v>
      </c>
      <c r="E380" s="14"/>
      <c r="F380" s="15">
        <f>SUM(E381:E382)</f>
        <v>103.48400000000001</v>
      </c>
      <c r="G380" s="57"/>
      <c r="H380" s="43">
        <f t="shared" si="6"/>
        <v>0</v>
      </c>
    </row>
    <row r="381" spans="1:8" ht="110.25">
      <c r="A381" s="7"/>
      <c r="B381" s="13"/>
      <c r="C381" s="16" t="s">
        <v>273</v>
      </c>
      <c r="D381" s="7"/>
      <c r="E381" s="14">
        <v>92.733000000000004</v>
      </c>
      <c r="F381" s="15"/>
      <c r="G381" s="57"/>
      <c r="H381" s="43"/>
    </row>
    <row r="382" spans="1:8" ht="31.5">
      <c r="A382" s="7"/>
      <c r="B382" s="13"/>
      <c r="C382" s="16" t="s">
        <v>274</v>
      </c>
      <c r="D382" s="7"/>
      <c r="E382" s="14">
        <v>10.750999999999999</v>
      </c>
      <c r="F382" s="15"/>
      <c r="G382" s="57"/>
      <c r="H382" s="43"/>
    </row>
    <row r="383" spans="1:8">
      <c r="A383" s="7" t="s">
        <v>1168</v>
      </c>
      <c r="B383" s="13" t="s">
        <v>195</v>
      </c>
      <c r="C383" s="16" t="s">
        <v>276</v>
      </c>
      <c r="D383" s="7" t="s">
        <v>15</v>
      </c>
      <c r="E383" s="14"/>
      <c r="F383" s="15">
        <f>E384</f>
        <v>103.48399999999999</v>
      </c>
      <c r="G383" s="57"/>
      <c r="H383" s="43">
        <f t="shared" si="6"/>
        <v>0</v>
      </c>
    </row>
    <row r="384" spans="1:8">
      <c r="A384" s="7"/>
      <c r="B384" s="13"/>
      <c r="C384" s="16" t="s">
        <v>275</v>
      </c>
      <c r="D384" s="7"/>
      <c r="E384" s="14">
        <v>103.48399999999999</v>
      </c>
      <c r="F384" s="15"/>
      <c r="G384" s="57"/>
      <c r="H384" s="43"/>
    </row>
    <row r="385" spans="1:8" s="4" customFormat="1">
      <c r="A385" s="55">
        <v>10</v>
      </c>
      <c r="B385" s="10"/>
      <c r="C385" s="33" t="s">
        <v>502</v>
      </c>
      <c r="D385" s="9"/>
      <c r="E385" s="11"/>
      <c r="F385" s="12"/>
      <c r="G385" s="59"/>
      <c r="H385" s="43">
        <f>SUM(H386:H399)</f>
        <v>0</v>
      </c>
    </row>
    <row r="386" spans="1:8" ht="141.75">
      <c r="A386" s="7" t="s">
        <v>1169</v>
      </c>
      <c r="B386" s="13" t="s">
        <v>195</v>
      </c>
      <c r="C386" s="16" t="s">
        <v>1066</v>
      </c>
      <c r="D386" s="7" t="s">
        <v>10</v>
      </c>
      <c r="E386" s="14"/>
      <c r="F386" s="15">
        <f>E387</f>
        <v>23.1</v>
      </c>
      <c r="G386" s="57"/>
      <c r="H386" s="43">
        <f t="shared" si="6"/>
        <v>0</v>
      </c>
    </row>
    <row r="387" spans="1:8">
      <c r="A387" s="7"/>
      <c r="B387" s="13"/>
      <c r="C387" s="16" t="s">
        <v>277</v>
      </c>
      <c r="D387" s="7"/>
      <c r="E387" s="14">
        <v>23.1</v>
      </c>
      <c r="F387" s="15"/>
      <c r="G387" s="57"/>
      <c r="H387" s="43"/>
    </row>
    <row r="388" spans="1:8" ht="47.25">
      <c r="A388" s="7" t="s">
        <v>1170</v>
      </c>
      <c r="B388" s="13" t="s">
        <v>278</v>
      </c>
      <c r="C388" s="16" t="s">
        <v>1068</v>
      </c>
      <c r="D388" s="7" t="s">
        <v>6</v>
      </c>
      <c r="E388" s="14"/>
      <c r="F388" s="15">
        <f>E389</f>
        <v>6</v>
      </c>
      <c r="G388" s="57"/>
      <c r="H388" s="43">
        <f t="shared" si="6"/>
        <v>0</v>
      </c>
    </row>
    <row r="389" spans="1:8">
      <c r="A389" s="7"/>
      <c r="B389" s="13"/>
      <c r="C389" s="16" t="s">
        <v>1067</v>
      </c>
      <c r="D389" s="7"/>
      <c r="E389" s="14">
        <f>4+2</f>
        <v>6</v>
      </c>
      <c r="F389" s="15"/>
      <c r="G389" s="57"/>
      <c r="H389" s="43"/>
    </row>
    <row r="390" spans="1:8" ht="78.75">
      <c r="A390" s="7" t="s">
        <v>1171</v>
      </c>
      <c r="B390" s="13" t="s">
        <v>280</v>
      </c>
      <c r="C390" s="16" t="s">
        <v>1069</v>
      </c>
      <c r="D390" s="7" t="s">
        <v>10</v>
      </c>
      <c r="E390" s="14"/>
      <c r="F390" s="15">
        <f>E391</f>
        <v>21.14</v>
      </c>
      <c r="G390" s="57"/>
      <c r="H390" s="43">
        <f t="shared" si="6"/>
        <v>0</v>
      </c>
    </row>
    <row r="391" spans="1:8">
      <c r="A391" s="7"/>
      <c r="B391" s="13"/>
      <c r="C391" s="16" t="s">
        <v>281</v>
      </c>
      <c r="D391" s="7"/>
      <c r="E391" s="14">
        <v>21.14</v>
      </c>
      <c r="F391" s="15"/>
      <c r="G391" s="57"/>
      <c r="H391" s="43"/>
    </row>
    <row r="392" spans="1:8" ht="252">
      <c r="A392" s="7" t="s">
        <v>1172</v>
      </c>
      <c r="B392" s="13" t="s">
        <v>278</v>
      </c>
      <c r="C392" s="16" t="s">
        <v>1615</v>
      </c>
      <c r="D392" s="7" t="s">
        <v>239</v>
      </c>
      <c r="E392" s="14"/>
      <c r="F392" s="15">
        <f>E393</f>
        <v>1</v>
      </c>
      <c r="G392" s="57"/>
      <c r="H392" s="43">
        <f t="shared" si="6"/>
        <v>0</v>
      </c>
    </row>
    <row r="393" spans="1:8">
      <c r="A393" s="7"/>
      <c r="B393" s="13"/>
      <c r="C393" s="16">
        <v>1</v>
      </c>
      <c r="D393" s="7"/>
      <c r="E393" s="14">
        <v>1</v>
      </c>
      <c r="F393" s="15"/>
      <c r="G393" s="57"/>
      <c r="H393" s="43"/>
    </row>
    <row r="394" spans="1:8" ht="173.25">
      <c r="A394" s="7" t="s">
        <v>1173</v>
      </c>
      <c r="B394" s="13" t="s">
        <v>278</v>
      </c>
      <c r="C394" s="16" t="s">
        <v>1070</v>
      </c>
      <c r="D394" s="7" t="s">
        <v>239</v>
      </c>
      <c r="E394" s="14"/>
      <c r="F394" s="15">
        <f>E395</f>
        <v>1</v>
      </c>
      <c r="G394" s="57"/>
      <c r="H394" s="43">
        <f t="shared" si="6"/>
        <v>0</v>
      </c>
    </row>
    <row r="395" spans="1:8">
      <c r="A395" s="7"/>
      <c r="B395" s="13"/>
      <c r="C395" s="16">
        <v>1</v>
      </c>
      <c r="D395" s="7"/>
      <c r="E395" s="14">
        <v>1</v>
      </c>
      <c r="F395" s="15"/>
      <c r="G395" s="57"/>
      <c r="H395" s="43"/>
    </row>
    <row r="396" spans="1:8" ht="141.75">
      <c r="A396" s="7" t="s">
        <v>1174</v>
      </c>
      <c r="B396" s="13" t="s">
        <v>278</v>
      </c>
      <c r="C396" s="16" t="s">
        <v>1071</v>
      </c>
      <c r="D396" s="7" t="s">
        <v>37</v>
      </c>
      <c r="E396" s="14"/>
      <c r="F396" s="15">
        <f>E397</f>
        <v>47.56</v>
      </c>
      <c r="G396" s="57"/>
      <c r="H396" s="43">
        <f t="shared" si="6"/>
        <v>0</v>
      </c>
    </row>
    <row r="397" spans="1:8">
      <c r="A397" s="7"/>
      <c r="B397" s="13"/>
      <c r="C397" s="16" t="s">
        <v>282</v>
      </c>
      <c r="D397" s="7"/>
      <c r="E397" s="14">
        <v>47.56</v>
      </c>
      <c r="F397" s="15"/>
      <c r="G397" s="57"/>
      <c r="H397" s="43"/>
    </row>
    <row r="398" spans="1:8" ht="63">
      <c r="A398" s="7" t="s">
        <v>1175</v>
      </c>
      <c r="B398" s="13" t="s">
        <v>278</v>
      </c>
      <c r="C398" s="16" t="s">
        <v>1072</v>
      </c>
      <c r="D398" s="7" t="s">
        <v>239</v>
      </c>
      <c r="E398" s="14"/>
      <c r="F398" s="15">
        <f>E399</f>
        <v>2</v>
      </c>
      <c r="G398" s="57"/>
      <c r="H398" s="43">
        <f t="shared" si="6"/>
        <v>0</v>
      </c>
    </row>
    <row r="399" spans="1:8">
      <c r="A399" s="7"/>
      <c r="B399" s="13"/>
      <c r="C399" s="16">
        <v>2</v>
      </c>
      <c r="D399" s="7"/>
      <c r="E399" s="14">
        <v>2</v>
      </c>
      <c r="F399" s="15"/>
      <c r="G399" s="57"/>
      <c r="H399" s="43"/>
    </row>
    <row r="400" spans="1:8" s="4" customFormat="1">
      <c r="A400" s="55">
        <v>11</v>
      </c>
      <c r="B400" s="10"/>
      <c r="C400" s="33" t="s">
        <v>503</v>
      </c>
      <c r="D400" s="9"/>
      <c r="E400" s="11"/>
      <c r="F400" s="12"/>
      <c r="G400" s="59"/>
      <c r="H400" s="43">
        <f>SUM(H401:H460)</f>
        <v>0</v>
      </c>
    </row>
    <row r="401" spans="1:8" ht="31.5">
      <c r="A401" s="7" t="s">
        <v>1176</v>
      </c>
      <c r="B401" s="13" t="s">
        <v>1438</v>
      </c>
      <c r="C401" s="16" t="s">
        <v>283</v>
      </c>
      <c r="D401" s="7" t="s">
        <v>6</v>
      </c>
      <c r="E401" s="14"/>
      <c r="F401" s="15">
        <f>E402</f>
        <v>4</v>
      </c>
      <c r="G401" s="57"/>
      <c r="H401" s="43">
        <f t="shared" si="6"/>
        <v>0</v>
      </c>
    </row>
    <row r="402" spans="1:8">
      <c r="A402" s="7"/>
      <c r="B402" s="13"/>
      <c r="C402" s="16">
        <v>4</v>
      </c>
      <c r="D402" s="7"/>
      <c r="E402" s="14">
        <v>4</v>
      </c>
      <c r="F402" s="15"/>
      <c r="G402" s="57"/>
      <c r="H402" s="43"/>
    </row>
    <row r="403" spans="1:8" ht="31.5">
      <c r="A403" s="7" t="s">
        <v>1177</v>
      </c>
      <c r="B403" s="13" t="s">
        <v>1439</v>
      </c>
      <c r="C403" s="16" t="s">
        <v>284</v>
      </c>
      <c r="D403" s="7" t="s">
        <v>6</v>
      </c>
      <c r="E403" s="14"/>
      <c r="F403" s="15">
        <f>E404</f>
        <v>4</v>
      </c>
      <c r="G403" s="57"/>
      <c r="H403" s="43">
        <f t="shared" si="6"/>
        <v>0</v>
      </c>
    </row>
    <row r="404" spans="1:8">
      <c r="A404" s="7"/>
      <c r="B404" s="13"/>
      <c r="C404" s="16">
        <v>4</v>
      </c>
      <c r="D404" s="7"/>
      <c r="E404" s="14">
        <v>4</v>
      </c>
      <c r="F404" s="15"/>
      <c r="G404" s="57"/>
      <c r="H404" s="43"/>
    </row>
    <row r="405" spans="1:8" ht="31.5">
      <c r="A405" s="7" t="s">
        <v>1179</v>
      </c>
      <c r="B405" s="13" t="s">
        <v>1440</v>
      </c>
      <c r="C405" s="16" t="s">
        <v>285</v>
      </c>
      <c r="D405" s="7" t="s">
        <v>6</v>
      </c>
      <c r="E405" s="14"/>
      <c r="F405" s="15">
        <f>E406</f>
        <v>1</v>
      </c>
      <c r="G405" s="57"/>
      <c r="H405" s="43">
        <f t="shared" si="6"/>
        <v>0</v>
      </c>
    </row>
    <row r="406" spans="1:8">
      <c r="A406" s="7"/>
      <c r="B406" s="13"/>
      <c r="C406" s="16">
        <v>1</v>
      </c>
      <c r="D406" s="7"/>
      <c r="E406" s="14">
        <v>1</v>
      </c>
      <c r="F406" s="15"/>
      <c r="G406" s="57"/>
      <c r="H406" s="43"/>
    </row>
    <row r="407" spans="1:8" ht="31.5">
      <c r="A407" s="7" t="s">
        <v>1178</v>
      </c>
      <c r="B407" s="13" t="s">
        <v>1441</v>
      </c>
      <c r="C407" s="16" t="s">
        <v>286</v>
      </c>
      <c r="D407" s="7" t="s">
        <v>6</v>
      </c>
      <c r="E407" s="14"/>
      <c r="F407" s="15">
        <f>E408</f>
        <v>1</v>
      </c>
      <c r="G407" s="57"/>
      <c r="H407" s="43">
        <f t="shared" si="6"/>
        <v>0</v>
      </c>
    </row>
    <row r="408" spans="1:8">
      <c r="A408" s="7"/>
      <c r="B408" s="13"/>
      <c r="C408" s="16">
        <v>1</v>
      </c>
      <c r="D408" s="7"/>
      <c r="E408" s="14">
        <v>1</v>
      </c>
      <c r="F408" s="15"/>
      <c r="G408" s="57"/>
      <c r="H408" s="43"/>
    </row>
    <row r="409" spans="1:8" ht="47.25">
      <c r="A409" s="7" t="s">
        <v>1180</v>
      </c>
      <c r="B409" s="13" t="s">
        <v>1442</v>
      </c>
      <c r="C409" s="16" t="s">
        <v>287</v>
      </c>
      <c r="D409" s="7" t="s">
        <v>6</v>
      </c>
      <c r="E409" s="14"/>
      <c r="F409" s="15">
        <f>SUM(E410:E413)</f>
        <v>80</v>
      </c>
      <c r="G409" s="57"/>
      <c r="H409" s="43">
        <f t="shared" si="6"/>
        <v>0</v>
      </c>
    </row>
    <row r="410" spans="1:8">
      <c r="A410" s="7"/>
      <c r="B410" s="13"/>
      <c r="C410" s="16">
        <v>12</v>
      </c>
      <c r="D410" s="7"/>
      <c r="E410" s="14">
        <v>12</v>
      </c>
      <c r="F410" s="15"/>
      <c r="G410" s="57"/>
      <c r="H410" s="43"/>
    </row>
    <row r="411" spans="1:8">
      <c r="A411" s="7"/>
      <c r="B411" s="13"/>
      <c r="C411" s="16">
        <v>26</v>
      </c>
      <c r="D411" s="7"/>
      <c r="E411" s="14">
        <v>26</v>
      </c>
      <c r="F411" s="15"/>
      <c r="G411" s="57"/>
      <c r="H411" s="43"/>
    </row>
    <row r="412" spans="1:8">
      <c r="A412" s="7"/>
      <c r="B412" s="13"/>
      <c r="C412" s="16">
        <v>28</v>
      </c>
      <c r="D412" s="7"/>
      <c r="E412" s="14">
        <v>28</v>
      </c>
      <c r="F412" s="15"/>
      <c r="G412" s="57"/>
      <c r="H412" s="43"/>
    </row>
    <row r="413" spans="1:8">
      <c r="A413" s="7"/>
      <c r="B413" s="13"/>
      <c r="C413" s="16">
        <v>14</v>
      </c>
      <c r="D413" s="7"/>
      <c r="E413" s="14">
        <v>14</v>
      </c>
      <c r="F413" s="15"/>
      <c r="G413" s="57"/>
      <c r="H413" s="43"/>
    </row>
    <row r="414" spans="1:8" ht="47.25">
      <c r="A414" s="7" t="s">
        <v>1181</v>
      </c>
      <c r="B414" s="13" t="s">
        <v>1443</v>
      </c>
      <c r="C414" s="16" t="s">
        <v>288</v>
      </c>
      <c r="D414" s="7" t="s">
        <v>6</v>
      </c>
      <c r="E414" s="14"/>
      <c r="F414" s="15">
        <f>E415</f>
        <v>106</v>
      </c>
      <c r="G414" s="57"/>
      <c r="H414" s="43">
        <f t="shared" si="6"/>
        <v>0</v>
      </c>
    </row>
    <row r="415" spans="1:8">
      <c r="A415" s="7"/>
      <c r="B415" s="13"/>
      <c r="C415" s="16" t="s">
        <v>289</v>
      </c>
      <c r="D415" s="7"/>
      <c r="E415" s="14">
        <v>106</v>
      </c>
      <c r="F415" s="15"/>
      <c r="G415" s="57"/>
      <c r="H415" s="43"/>
    </row>
    <row r="416" spans="1:8" ht="47.25">
      <c r="A416" s="7" t="s">
        <v>1182</v>
      </c>
      <c r="B416" s="13" t="s">
        <v>1444</v>
      </c>
      <c r="C416" s="16" t="s">
        <v>290</v>
      </c>
      <c r="D416" s="7" t="s">
        <v>37</v>
      </c>
      <c r="E416" s="14"/>
      <c r="F416" s="15">
        <f>E417</f>
        <v>960</v>
      </c>
      <c r="G416" s="57"/>
      <c r="H416" s="43">
        <f t="shared" ref="H416:H476" si="7">F416*G416</f>
        <v>0</v>
      </c>
    </row>
    <row r="417" spans="1:8">
      <c r="A417" s="7"/>
      <c r="B417" s="13"/>
      <c r="C417" s="16" t="s">
        <v>291</v>
      </c>
      <c r="D417" s="7"/>
      <c r="E417" s="14">
        <v>960</v>
      </c>
      <c r="F417" s="15"/>
      <c r="G417" s="57"/>
      <c r="H417" s="43"/>
    </row>
    <row r="418" spans="1:8" ht="47.25">
      <c r="A418" s="7" t="s">
        <v>1183</v>
      </c>
      <c r="B418" s="13" t="s">
        <v>1445</v>
      </c>
      <c r="C418" s="16" t="s">
        <v>292</v>
      </c>
      <c r="D418" s="7" t="s">
        <v>37</v>
      </c>
      <c r="E418" s="14"/>
      <c r="F418" s="15">
        <f>E419</f>
        <v>59.64</v>
      </c>
      <c r="G418" s="57"/>
      <c r="H418" s="43">
        <f t="shared" si="7"/>
        <v>0</v>
      </c>
    </row>
    <row r="419" spans="1:8">
      <c r="A419" s="7"/>
      <c r="B419" s="13"/>
      <c r="C419" s="16" t="s">
        <v>293</v>
      </c>
      <c r="D419" s="7"/>
      <c r="E419" s="14">
        <v>59.64</v>
      </c>
      <c r="F419" s="15"/>
      <c r="G419" s="57"/>
      <c r="H419" s="43"/>
    </row>
    <row r="420" spans="1:8" ht="47.25">
      <c r="A420" s="7" t="s">
        <v>1184</v>
      </c>
      <c r="B420" s="13" t="s">
        <v>1446</v>
      </c>
      <c r="C420" s="16" t="s">
        <v>294</v>
      </c>
      <c r="D420" s="7" t="s">
        <v>6</v>
      </c>
      <c r="E420" s="14"/>
      <c r="F420" s="15">
        <f>E421</f>
        <v>259</v>
      </c>
      <c r="G420" s="57"/>
      <c r="H420" s="43">
        <f t="shared" si="7"/>
        <v>0</v>
      </c>
    </row>
    <row r="421" spans="1:8">
      <c r="A421" s="7"/>
      <c r="B421" s="13"/>
      <c r="C421" s="16" t="s">
        <v>295</v>
      </c>
      <c r="D421" s="7"/>
      <c r="E421" s="14">
        <v>259</v>
      </c>
      <c r="F421" s="15"/>
      <c r="G421" s="57"/>
      <c r="H421" s="43"/>
    </row>
    <row r="422" spans="1:8">
      <c r="A422" s="7" t="s">
        <v>1185</v>
      </c>
      <c r="B422" s="13" t="s">
        <v>1447</v>
      </c>
      <c r="C422" s="16" t="s">
        <v>297</v>
      </c>
      <c r="D422" s="7" t="s">
        <v>6</v>
      </c>
      <c r="E422" s="14"/>
      <c r="F422" s="15">
        <f>E423</f>
        <v>259</v>
      </c>
      <c r="G422" s="57"/>
      <c r="H422" s="43">
        <f t="shared" si="7"/>
        <v>0</v>
      </c>
    </row>
    <row r="423" spans="1:8">
      <c r="A423" s="7"/>
      <c r="B423" s="13"/>
      <c r="C423" s="16" t="s">
        <v>296</v>
      </c>
      <c r="D423" s="7"/>
      <c r="E423" s="14">
        <v>259</v>
      </c>
      <c r="F423" s="15"/>
      <c r="G423" s="57"/>
      <c r="H423" s="43"/>
    </row>
    <row r="424" spans="1:8" ht="47.25">
      <c r="A424" s="7" t="s">
        <v>1186</v>
      </c>
      <c r="B424" s="13" t="s">
        <v>1448</v>
      </c>
      <c r="C424" s="16" t="s">
        <v>298</v>
      </c>
      <c r="D424" s="7" t="s">
        <v>6</v>
      </c>
      <c r="E424" s="14"/>
      <c r="F424" s="15">
        <f>SUM(E425:E428)</f>
        <v>226</v>
      </c>
      <c r="G424" s="57"/>
      <c r="H424" s="43">
        <f t="shared" si="7"/>
        <v>0</v>
      </c>
    </row>
    <row r="425" spans="1:8">
      <c r="A425" s="7"/>
      <c r="B425" s="13"/>
      <c r="C425" s="16">
        <v>22</v>
      </c>
      <c r="D425" s="7"/>
      <c r="E425" s="14">
        <v>22</v>
      </c>
      <c r="F425" s="15"/>
      <c r="G425" s="57"/>
      <c r="H425" s="43"/>
    </row>
    <row r="426" spans="1:8">
      <c r="A426" s="7"/>
      <c r="B426" s="13"/>
      <c r="C426" s="16" t="s">
        <v>299</v>
      </c>
      <c r="D426" s="7"/>
      <c r="E426" s="14">
        <v>87</v>
      </c>
      <c r="F426" s="15"/>
      <c r="G426" s="57"/>
      <c r="H426" s="43"/>
    </row>
    <row r="427" spans="1:8">
      <c r="A427" s="7"/>
      <c r="B427" s="13"/>
      <c r="C427" s="16" t="s">
        <v>300</v>
      </c>
      <c r="D427" s="7"/>
      <c r="E427" s="14">
        <v>89</v>
      </c>
      <c r="F427" s="15"/>
      <c r="G427" s="57"/>
      <c r="H427" s="43"/>
    </row>
    <row r="428" spans="1:8">
      <c r="A428" s="7"/>
      <c r="B428" s="13"/>
      <c r="C428" s="16" t="s">
        <v>301</v>
      </c>
      <c r="D428" s="7"/>
      <c r="E428" s="14">
        <v>28</v>
      </c>
      <c r="F428" s="15"/>
      <c r="G428" s="57"/>
      <c r="H428" s="43"/>
    </row>
    <row r="429" spans="1:8" ht="47.25">
      <c r="A429" s="7" t="s">
        <v>1187</v>
      </c>
      <c r="B429" s="13" t="s">
        <v>1449</v>
      </c>
      <c r="C429" s="16" t="s">
        <v>302</v>
      </c>
      <c r="D429" s="7" t="s">
        <v>6</v>
      </c>
      <c r="E429" s="14"/>
      <c r="F429" s="15">
        <f>E430</f>
        <v>1</v>
      </c>
      <c r="G429" s="57"/>
      <c r="H429" s="43">
        <f t="shared" si="7"/>
        <v>0</v>
      </c>
    </row>
    <row r="430" spans="1:8">
      <c r="A430" s="7"/>
      <c r="B430" s="13"/>
      <c r="C430" s="16">
        <v>1</v>
      </c>
      <c r="D430" s="7"/>
      <c r="E430" s="14">
        <v>1</v>
      </c>
      <c r="F430" s="15"/>
      <c r="G430" s="57"/>
      <c r="H430" s="43"/>
    </row>
    <row r="431" spans="1:8" ht="31.5">
      <c r="A431" s="7" t="s">
        <v>1188</v>
      </c>
      <c r="B431" s="13" t="s">
        <v>1450</v>
      </c>
      <c r="C431" s="16" t="s">
        <v>303</v>
      </c>
      <c r="D431" s="7" t="s">
        <v>37</v>
      </c>
      <c r="E431" s="14"/>
      <c r="F431" s="15">
        <f>SUM(E432:E433)</f>
        <v>28.7</v>
      </c>
      <c r="G431" s="57"/>
      <c r="H431" s="43">
        <f t="shared" si="7"/>
        <v>0</v>
      </c>
    </row>
    <row r="432" spans="1:8">
      <c r="A432" s="7"/>
      <c r="B432" s="13"/>
      <c r="C432" s="16" t="s">
        <v>304</v>
      </c>
      <c r="D432" s="7"/>
      <c r="E432" s="14">
        <v>12.5</v>
      </c>
      <c r="F432" s="15"/>
      <c r="G432" s="57"/>
      <c r="H432" s="43"/>
    </row>
    <row r="433" spans="1:8">
      <c r="A433" s="7"/>
      <c r="B433" s="13"/>
      <c r="C433" s="16" t="s">
        <v>305</v>
      </c>
      <c r="D433" s="7"/>
      <c r="E433" s="14">
        <v>16.2</v>
      </c>
      <c r="F433" s="15"/>
      <c r="G433" s="57"/>
      <c r="H433" s="43"/>
    </row>
    <row r="434" spans="1:8" ht="31.5">
      <c r="A434" s="7" t="s">
        <v>1189</v>
      </c>
      <c r="B434" s="13" t="s">
        <v>1450</v>
      </c>
      <c r="C434" s="16" t="s">
        <v>306</v>
      </c>
      <c r="D434" s="7" t="s">
        <v>37</v>
      </c>
      <c r="E434" s="14"/>
      <c r="F434" s="15">
        <f>SUM(E435:E436)</f>
        <v>5212</v>
      </c>
      <c r="G434" s="57"/>
      <c r="H434" s="43">
        <f t="shared" si="7"/>
        <v>0</v>
      </c>
    </row>
    <row r="435" spans="1:8">
      <c r="A435" s="7"/>
      <c r="B435" s="13"/>
      <c r="C435" s="16" t="s">
        <v>307</v>
      </c>
      <c r="D435" s="7"/>
      <c r="E435" s="14">
        <v>5198</v>
      </c>
      <c r="F435" s="15"/>
      <c r="G435" s="57"/>
      <c r="H435" s="43"/>
    </row>
    <row r="436" spans="1:8">
      <c r="A436" s="7"/>
      <c r="B436" s="13"/>
      <c r="C436" s="16" t="s">
        <v>308</v>
      </c>
      <c r="D436" s="7"/>
      <c r="E436" s="14">
        <v>14</v>
      </c>
      <c r="F436" s="15"/>
      <c r="G436" s="57"/>
      <c r="H436" s="43"/>
    </row>
    <row r="437" spans="1:8" ht="31.5">
      <c r="A437" s="7" t="s">
        <v>1190</v>
      </c>
      <c r="B437" s="13" t="s">
        <v>1451</v>
      </c>
      <c r="C437" s="16" t="s">
        <v>309</v>
      </c>
      <c r="D437" s="7" t="s">
        <v>37</v>
      </c>
      <c r="E437" s="14"/>
      <c r="F437" s="15">
        <f>E438</f>
        <v>3466.3</v>
      </c>
      <c r="G437" s="57"/>
      <c r="H437" s="43">
        <f t="shared" si="7"/>
        <v>0</v>
      </c>
    </row>
    <row r="438" spans="1:8">
      <c r="A438" s="7"/>
      <c r="B438" s="13"/>
      <c r="C438" s="16" t="s">
        <v>310</v>
      </c>
      <c r="D438" s="7"/>
      <c r="E438" s="14">
        <v>3466.3</v>
      </c>
      <c r="F438" s="15"/>
      <c r="G438" s="57"/>
      <c r="H438" s="43"/>
    </row>
    <row r="439" spans="1:8">
      <c r="A439" s="7" t="s">
        <v>1191</v>
      </c>
      <c r="B439" s="13" t="s">
        <v>1452</v>
      </c>
      <c r="C439" s="16" t="s">
        <v>312</v>
      </c>
      <c r="D439" s="7" t="s">
        <v>37</v>
      </c>
      <c r="E439" s="14"/>
      <c r="F439" s="15">
        <f>E440</f>
        <v>3466.3</v>
      </c>
      <c r="G439" s="57"/>
      <c r="H439" s="43">
        <f t="shared" si="7"/>
        <v>0</v>
      </c>
    </row>
    <row r="440" spans="1:8">
      <c r="A440" s="7"/>
      <c r="B440" s="13"/>
      <c r="C440" s="16" t="s">
        <v>311</v>
      </c>
      <c r="D440" s="7"/>
      <c r="E440" s="14">
        <v>3466.3</v>
      </c>
      <c r="F440" s="15"/>
      <c r="G440" s="57"/>
      <c r="H440" s="43"/>
    </row>
    <row r="441" spans="1:8" ht="31.5">
      <c r="A441" s="7" t="s">
        <v>1192</v>
      </c>
      <c r="B441" s="13" t="s">
        <v>1453</v>
      </c>
      <c r="C441" s="16" t="s">
        <v>313</v>
      </c>
      <c r="D441" s="7" t="s">
        <v>15</v>
      </c>
      <c r="E441" s="14"/>
      <c r="F441" s="15">
        <f>E442</f>
        <v>6.9329999999999998</v>
      </c>
      <c r="G441" s="57"/>
      <c r="H441" s="43">
        <f t="shared" si="7"/>
        <v>0</v>
      </c>
    </row>
    <row r="442" spans="1:8">
      <c r="A442" s="7"/>
      <c r="B442" s="13"/>
      <c r="C442" s="16" t="s">
        <v>314</v>
      </c>
      <c r="D442" s="7"/>
      <c r="E442" s="14">
        <v>6.9329999999999998</v>
      </c>
      <c r="F442" s="15"/>
      <c r="G442" s="57"/>
      <c r="H442" s="43"/>
    </row>
    <row r="443" spans="1:8">
      <c r="A443" s="7" t="s">
        <v>1193</v>
      </c>
      <c r="B443" s="13" t="s">
        <v>195</v>
      </c>
      <c r="C443" s="16" t="s">
        <v>315</v>
      </c>
      <c r="D443" s="7" t="s">
        <v>239</v>
      </c>
      <c r="E443" s="14"/>
      <c r="F443" s="15">
        <f>E444</f>
        <v>1</v>
      </c>
      <c r="G443" s="57"/>
      <c r="H443" s="43">
        <f t="shared" si="7"/>
        <v>0</v>
      </c>
    </row>
    <row r="444" spans="1:8">
      <c r="A444" s="7"/>
      <c r="B444" s="13"/>
      <c r="C444" s="16">
        <v>1</v>
      </c>
      <c r="D444" s="7"/>
      <c r="E444" s="14">
        <v>1</v>
      </c>
      <c r="F444" s="15"/>
      <c r="G444" s="57"/>
      <c r="H444" s="43"/>
    </row>
    <row r="445" spans="1:8">
      <c r="A445" s="7" t="s">
        <v>1194</v>
      </c>
      <c r="B445" s="13" t="s">
        <v>195</v>
      </c>
      <c r="C445" s="16" t="s">
        <v>316</v>
      </c>
      <c r="D445" s="7" t="s">
        <v>239</v>
      </c>
      <c r="E445" s="14"/>
      <c r="F445" s="15">
        <f>E446</f>
        <v>1</v>
      </c>
      <c r="G445" s="57"/>
      <c r="H445" s="43">
        <f t="shared" si="7"/>
        <v>0</v>
      </c>
    </row>
    <row r="446" spans="1:8">
      <c r="A446" s="7"/>
      <c r="B446" s="13"/>
      <c r="C446" s="16">
        <v>1</v>
      </c>
      <c r="D446" s="7"/>
      <c r="E446" s="14">
        <v>1</v>
      </c>
      <c r="F446" s="15"/>
      <c r="G446" s="57"/>
      <c r="H446" s="43"/>
    </row>
    <row r="447" spans="1:8">
      <c r="A447" s="7" t="s">
        <v>1195</v>
      </c>
      <c r="B447" s="13" t="s">
        <v>195</v>
      </c>
      <c r="C447" s="16" t="s">
        <v>317</v>
      </c>
      <c r="D447" s="7" t="s">
        <v>239</v>
      </c>
      <c r="E447" s="14"/>
      <c r="F447" s="15">
        <f>E448</f>
        <v>1</v>
      </c>
      <c r="G447" s="57"/>
      <c r="H447" s="43">
        <f t="shared" si="7"/>
        <v>0</v>
      </c>
    </row>
    <row r="448" spans="1:8">
      <c r="A448" s="7"/>
      <c r="B448" s="13"/>
      <c r="C448" s="16">
        <v>1</v>
      </c>
      <c r="D448" s="7"/>
      <c r="E448" s="14">
        <v>1</v>
      </c>
      <c r="F448" s="15"/>
      <c r="G448" s="57"/>
      <c r="H448" s="43"/>
    </row>
    <row r="449" spans="1:8">
      <c r="A449" s="7" t="s">
        <v>1196</v>
      </c>
      <c r="B449" s="13" t="s">
        <v>195</v>
      </c>
      <c r="C449" s="16" t="s">
        <v>318</v>
      </c>
      <c r="D449" s="7" t="s">
        <v>239</v>
      </c>
      <c r="E449" s="14"/>
      <c r="F449" s="15">
        <f>E450</f>
        <v>1</v>
      </c>
      <c r="G449" s="57"/>
      <c r="H449" s="43">
        <f t="shared" si="7"/>
        <v>0</v>
      </c>
    </row>
    <row r="450" spans="1:8">
      <c r="A450" s="7"/>
      <c r="B450" s="13"/>
      <c r="C450" s="16">
        <v>1</v>
      </c>
      <c r="D450" s="7"/>
      <c r="E450" s="14">
        <v>1</v>
      </c>
      <c r="F450" s="15"/>
      <c r="G450" s="57"/>
      <c r="H450" s="43"/>
    </row>
    <row r="451" spans="1:8">
      <c r="A451" s="7" t="s">
        <v>1197</v>
      </c>
      <c r="B451" s="13" t="s">
        <v>195</v>
      </c>
      <c r="C451" s="16" t="s">
        <v>319</v>
      </c>
      <c r="D451" s="7" t="s">
        <v>239</v>
      </c>
      <c r="E451" s="14"/>
      <c r="F451" s="15">
        <f>E452</f>
        <v>1</v>
      </c>
      <c r="G451" s="57"/>
      <c r="H451" s="43">
        <f t="shared" si="7"/>
        <v>0</v>
      </c>
    </row>
    <row r="452" spans="1:8">
      <c r="A452" s="7"/>
      <c r="B452" s="13"/>
      <c r="C452" s="16">
        <v>1</v>
      </c>
      <c r="D452" s="7"/>
      <c r="E452" s="14">
        <v>1</v>
      </c>
      <c r="F452" s="15"/>
      <c r="G452" s="57"/>
      <c r="H452" s="43"/>
    </row>
    <row r="453" spans="1:8">
      <c r="A453" s="7" t="s">
        <v>1198</v>
      </c>
      <c r="B453" s="13" t="s">
        <v>1454</v>
      </c>
      <c r="C453" s="16" t="s">
        <v>1073</v>
      </c>
      <c r="D453" s="7" t="s">
        <v>37</v>
      </c>
      <c r="E453" s="14"/>
      <c r="F453" s="15">
        <f>E454</f>
        <v>6.8</v>
      </c>
      <c r="G453" s="57"/>
      <c r="H453" s="43">
        <f t="shared" si="7"/>
        <v>0</v>
      </c>
    </row>
    <row r="454" spans="1:8">
      <c r="A454" s="7"/>
      <c r="B454" s="13"/>
      <c r="C454" s="16" t="s">
        <v>320</v>
      </c>
      <c r="D454" s="7"/>
      <c r="E454" s="14">
        <v>6.8</v>
      </c>
      <c r="F454" s="15"/>
      <c r="G454" s="57"/>
      <c r="H454" s="43"/>
    </row>
    <row r="455" spans="1:8">
      <c r="A455" s="7" t="s">
        <v>1199</v>
      </c>
      <c r="B455" s="13" t="s">
        <v>1454</v>
      </c>
      <c r="C455" s="16" t="s">
        <v>1074</v>
      </c>
      <c r="D455" s="7" t="s">
        <v>37</v>
      </c>
      <c r="E455" s="14"/>
      <c r="F455" s="15">
        <f>E456</f>
        <v>16.399999999999999</v>
      </c>
      <c r="G455" s="57"/>
      <c r="H455" s="43">
        <f t="shared" si="7"/>
        <v>0</v>
      </c>
    </row>
    <row r="456" spans="1:8">
      <c r="A456" s="7"/>
      <c r="B456" s="13"/>
      <c r="C456" s="16" t="s">
        <v>321</v>
      </c>
      <c r="D456" s="7"/>
      <c r="E456" s="14">
        <v>16.399999999999999</v>
      </c>
      <c r="F456" s="15"/>
      <c r="G456" s="57"/>
      <c r="H456" s="43"/>
    </row>
    <row r="457" spans="1:8">
      <c r="A457" s="7" t="s">
        <v>1200</v>
      </c>
      <c r="B457" s="13" t="s">
        <v>1454</v>
      </c>
      <c r="C457" s="16" t="s">
        <v>1075</v>
      </c>
      <c r="D457" s="7" t="s">
        <v>37</v>
      </c>
      <c r="E457" s="14"/>
      <c r="F457" s="15">
        <f>E458</f>
        <v>19.899999999999999</v>
      </c>
      <c r="G457" s="57"/>
      <c r="H457" s="43">
        <f t="shared" si="7"/>
        <v>0</v>
      </c>
    </row>
    <row r="458" spans="1:8">
      <c r="A458" s="7"/>
      <c r="B458" s="13"/>
      <c r="C458" s="16" t="s">
        <v>322</v>
      </c>
      <c r="D458" s="7"/>
      <c r="E458" s="14">
        <v>19.899999999999999</v>
      </c>
      <c r="F458" s="15"/>
      <c r="G458" s="57"/>
      <c r="H458" s="43"/>
    </row>
    <row r="459" spans="1:8">
      <c r="A459" s="7" t="s">
        <v>1201</v>
      </c>
      <c r="B459" s="13" t="s">
        <v>1454</v>
      </c>
      <c r="C459" s="16" t="s">
        <v>1076</v>
      </c>
      <c r="D459" s="7" t="s">
        <v>37</v>
      </c>
      <c r="E459" s="14"/>
      <c r="F459" s="15">
        <f>E460</f>
        <v>23.4</v>
      </c>
      <c r="G459" s="57"/>
      <c r="H459" s="43">
        <f t="shared" si="7"/>
        <v>0</v>
      </c>
    </row>
    <row r="460" spans="1:8">
      <c r="A460" s="7"/>
      <c r="B460" s="13"/>
      <c r="C460" s="16" t="s">
        <v>323</v>
      </c>
      <c r="D460" s="7"/>
      <c r="E460" s="14">
        <v>23.4</v>
      </c>
      <c r="F460" s="15"/>
      <c r="G460" s="57"/>
      <c r="H460" s="43"/>
    </row>
    <row r="461" spans="1:8" s="4" customFormat="1">
      <c r="A461" s="55">
        <v>12</v>
      </c>
      <c r="B461" s="10"/>
      <c r="C461" s="33" t="s">
        <v>504</v>
      </c>
      <c r="D461" s="9"/>
      <c r="E461" s="11"/>
      <c r="F461" s="12"/>
      <c r="G461" s="59"/>
      <c r="H461" s="43">
        <f>SUM(H462:H488)</f>
        <v>0</v>
      </c>
    </row>
    <row r="462" spans="1:8" ht="31.5">
      <c r="A462" s="7" t="s">
        <v>1202</v>
      </c>
      <c r="B462" s="13" t="s">
        <v>1455</v>
      </c>
      <c r="C462" s="16" t="s">
        <v>324</v>
      </c>
      <c r="D462" s="7" t="s">
        <v>6</v>
      </c>
      <c r="E462" s="14"/>
      <c r="F462" s="15">
        <f>E463</f>
        <v>1</v>
      </c>
      <c r="G462" s="57"/>
      <c r="H462" s="43">
        <f t="shared" si="7"/>
        <v>0</v>
      </c>
    </row>
    <row r="463" spans="1:8">
      <c r="A463" s="7"/>
      <c r="B463" s="13"/>
      <c r="C463" s="16">
        <v>1</v>
      </c>
      <c r="D463" s="7"/>
      <c r="E463" s="14">
        <v>1</v>
      </c>
      <c r="F463" s="15"/>
      <c r="G463" s="57"/>
      <c r="H463" s="43"/>
    </row>
    <row r="464" spans="1:8" ht="47.25">
      <c r="A464" s="7" t="s">
        <v>1203</v>
      </c>
      <c r="B464" s="13" t="s">
        <v>1456</v>
      </c>
      <c r="C464" s="16" t="s">
        <v>325</v>
      </c>
      <c r="D464" s="7" t="s">
        <v>6</v>
      </c>
      <c r="E464" s="14"/>
      <c r="F464" s="15">
        <f>E465</f>
        <v>3</v>
      </c>
      <c r="G464" s="57"/>
      <c r="H464" s="43">
        <f t="shared" si="7"/>
        <v>0</v>
      </c>
    </row>
    <row r="465" spans="1:8">
      <c r="A465" s="7"/>
      <c r="B465" s="13"/>
      <c r="C465" s="16">
        <v>3</v>
      </c>
      <c r="D465" s="7"/>
      <c r="E465" s="14">
        <v>3</v>
      </c>
      <c r="F465" s="15"/>
      <c r="G465" s="57"/>
      <c r="H465" s="43"/>
    </row>
    <row r="466" spans="1:8" ht="31.5">
      <c r="A466" s="7" t="s">
        <v>1204</v>
      </c>
      <c r="B466" s="13" t="s">
        <v>1457</v>
      </c>
      <c r="C466" s="16" t="s">
        <v>326</v>
      </c>
      <c r="D466" s="7" t="s">
        <v>6</v>
      </c>
      <c r="E466" s="14"/>
      <c r="F466" s="15">
        <f>E467</f>
        <v>35</v>
      </c>
      <c r="G466" s="57"/>
      <c r="H466" s="43">
        <f t="shared" si="7"/>
        <v>0</v>
      </c>
    </row>
    <row r="467" spans="1:8">
      <c r="A467" s="7"/>
      <c r="B467" s="13"/>
      <c r="C467" s="16">
        <v>35</v>
      </c>
      <c r="D467" s="7"/>
      <c r="E467" s="14">
        <v>35</v>
      </c>
      <c r="F467" s="15"/>
      <c r="G467" s="57"/>
      <c r="H467" s="43"/>
    </row>
    <row r="468" spans="1:8" ht="31.5">
      <c r="A468" s="7" t="s">
        <v>1205</v>
      </c>
      <c r="B468" s="13" t="s">
        <v>1458</v>
      </c>
      <c r="C468" s="16" t="s">
        <v>327</v>
      </c>
      <c r="D468" s="7" t="s">
        <v>6</v>
      </c>
      <c r="E468" s="14"/>
      <c r="F468" s="15">
        <f>E469</f>
        <v>9</v>
      </c>
      <c r="G468" s="57"/>
      <c r="H468" s="43">
        <f t="shared" si="7"/>
        <v>0</v>
      </c>
    </row>
    <row r="469" spans="1:8">
      <c r="A469" s="7"/>
      <c r="B469" s="13"/>
      <c r="C469" s="16">
        <v>9</v>
      </c>
      <c r="D469" s="7"/>
      <c r="E469" s="14">
        <v>9</v>
      </c>
      <c r="F469" s="15"/>
      <c r="G469" s="57"/>
      <c r="H469" s="43"/>
    </row>
    <row r="470" spans="1:8" ht="63">
      <c r="A470" s="7" t="s">
        <v>304</v>
      </c>
      <c r="B470" s="13" t="s">
        <v>1459</v>
      </c>
      <c r="C470" s="16" t="s">
        <v>328</v>
      </c>
      <c r="D470" s="7" t="s">
        <v>6</v>
      </c>
      <c r="E470" s="14"/>
      <c r="F470" s="15">
        <f>E471</f>
        <v>35</v>
      </c>
      <c r="G470" s="57"/>
      <c r="H470" s="43">
        <f t="shared" si="7"/>
        <v>0</v>
      </c>
    </row>
    <row r="471" spans="1:8">
      <c r="A471" s="7"/>
      <c r="B471" s="13"/>
      <c r="C471" s="16">
        <v>35</v>
      </c>
      <c r="D471" s="7"/>
      <c r="E471" s="14">
        <v>35</v>
      </c>
      <c r="F471" s="15"/>
      <c r="G471" s="57"/>
      <c r="H471" s="43"/>
    </row>
    <row r="472" spans="1:8" ht="63">
      <c r="A472" s="7" t="s">
        <v>1206</v>
      </c>
      <c r="B472" s="13" t="s">
        <v>1460</v>
      </c>
      <c r="C472" s="16" t="s">
        <v>1077</v>
      </c>
      <c r="D472" s="7" t="s">
        <v>6</v>
      </c>
      <c r="E472" s="14"/>
      <c r="F472" s="15">
        <f>E473</f>
        <v>9</v>
      </c>
      <c r="G472" s="57"/>
      <c r="H472" s="43">
        <f t="shared" si="7"/>
        <v>0</v>
      </c>
    </row>
    <row r="473" spans="1:8">
      <c r="A473" s="7"/>
      <c r="B473" s="13"/>
      <c r="C473" s="16">
        <v>9</v>
      </c>
      <c r="D473" s="7"/>
      <c r="E473" s="14">
        <v>9</v>
      </c>
      <c r="F473" s="15"/>
      <c r="G473" s="57"/>
      <c r="H473" s="43"/>
    </row>
    <row r="474" spans="1:8" ht="31.5">
      <c r="A474" s="7" t="s">
        <v>1207</v>
      </c>
      <c r="B474" s="13" t="s">
        <v>1461</v>
      </c>
      <c r="C474" s="16" t="s">
        <v>329</v>
      </c>
      <c r="D474" s="7" t="s">
        <v>6</v>
      </c>
      <c r="E474" s="14"/>
      <c r="F474" s="15">
        <f>E475</f>
        <v>5</v>
      </c>
      <c r="G474" s="57"/>
      <c r="H474" s="43">
        <f t="shared" si="7"/>
        <v>0</v>
      </c>
    </row>
    <row r="475" spans="1:8">
      <c r="A475" s="7"/>
      <c r="B475" s="13"/>
      <c r="C475" s="16">
        <v>5</v>
      </c>
      <c r="D475" s="7"/>
      <c r="E475" s="14">
        <v>5</v>
      </c>
      <c r="F475" s="15"/>
      <c r="G475" s="57"/>
      <c r="H475" s="43"/>
    </row>
    <row r="476" spans="1:8" ht="31.5">
      <c r="A476" s="7" t="s">
        <v>1208</v>
      </c>
      <c r="B476" s="13" t="s">
        <v>1462</v>
      </c>
      <c r="C476" s="16" t="s">
        <v>330</v>
      </c>
      <c r="D476" s="7" t="s">
        <v>37</v>
      </c>
      <c r="E476" s="14"/>
      <c r="F476" s="15">
        <f>SUM(E477:E478)</f>
        <v>427.3</v>
      </c>
      <c r="G476" s="57"/>
      <c r="H476" s="43">
        <f t="shared" si="7"/>
        <v>0</v>
      </c>
    </row>
    <row r="477" spans="1:8">
      <c r="A477" s="7"/>
      <c r="B477" s="13"/>
      <c r="C477" s="16" t="s">
        <v>331</v>
      </c>
      <c r="D477" s="7"/>
      <c r="E477" s="14">
        <v>322</v>
      </c>
      <c r="F477" s="15"/>
      <c r="G477" s="57"/>
      <c r="H477" s="43"/>
    </row>
    <row r="478" spans="1:8">
      <c r="A478" s="7"/>
      <c r="B478" s="13"/>
      <c r="C478" s="16" t="s">
        <v>332</v>
      </c>
      <c r="D478" s="7"/>
      <c r="E478" s="14">
        <v>105.3</v>
      </c>
      <c r="F478" s="15"/>
      <c r="G478" s="57"/>
      <c r="H478" s="43"/>
    </row>
    <row r="479" spans="1:8" ht="31.5">
      <c r="A479" s="7" t="s">
        <v>1209</v>
      </c>
      <c r="B479" s="13" t="s">
        <v>1462</v>
      </c>
      <c r="C479" s="16" t="s">
        <v>333</v>
      </c>
      <c r="D479" s="7" t="s">
        <v>37</v>
      </c>
      <c r="E479" s="14"/>
      <c r="F479" s="15">
        <f>E480</f>
        <v>16.5</v>
      </c>
      <c r="G479" s="57"/>
      <c r="H479" s="43">
        <f t="shared" ref="H479:H541" si="8">F479*G479</f>
        <v>0</v>
      </c>
    </row>
    <row r="480" spans="1:8">
      <c r="A480" s="7"/>
      <c r="B480" s="13"/>
      <c r="C480" s="16" t="s">
        <v>334</v>
      </c>
      <c r="D480" s="7"/>
      <c r="E480" s="14">
        <v>16.5</v>
      </c>
      <c r="F480" s="15"/>
      <c r="G480" s="57"/>
      <c r="H480" s="43"/>
    </row>
    <row r="481" spans="1:8" ht="31.5">
      <c r="A481" s="7" t="s">
        <v>1210</v>
      </c>
      <c r="B481" s="13" t="s">
        <v>1462</v>
      </c>
      <c r="C481" s="16" t="s">
        <v>335</v>
      </c>
      <c r="D481" s="7" t="s">
        <v>37</v>
      </c>
      <c r="E481" s="14"/>
      <c r="F481" s="15">
        <f>E482</f>
        <v>31.7</v>
      </c>
      <c r="G481" s="57"/>
      <c r="H481" s="43">
        <f t="shared" si="8"/>
        <v>0</v>
      </c>
    </row>
    <row r="482" spans="1:8">
      <c r="A482" s="7"/>
      <c r="B482" s="13"/>
      <c r="C482" s="16" t="s">
        <v>336</v>
      </c>
      <c r="D482" s="7"/>
      <c r="E482" s="14">
        <v>31.7</v>
      </c>
      <c r="F482" s="15"/>
      <c r="G482" s="57"/>
      <c r="H482" s="43"/>
    </row>
    <row r="483" spans="1:8" ht="31.5">
      <c r="A483" s="7" t="s">
        <v>1211</v>
      </c>
      <c r="B483" s="13" t="s">
        <v>1462</v>
      </c>
      <c r="C483" s="16" t="s">
        <v>337</v>
      </c>
      <c r="D483" s="7" t="s">
        <v>37</v>
      </c>
      <c r="E483" s="14"/>
      <c r="F483" s="15">
        <f>E484</f>
        <v>93.1</v>
      </c>
      <c r="G483" s="57"/>
      <c r="H483" s="43">
        <f t="shared" si="8"/>
        <v>0</v>
      </c>
    </row>
    <row r="484" spans="1:8" ht="31.5">
      <c r="A484" s="7"/>
      <c r="B484" s="13"/>
      <c r="C484" s="16" t="s">
        <v>338</v>
      </c>
      <c r="D484" s="7"/>
      <c r="E484" s="14">
        <v>93.1</v>
      </c>
      <c r="F484" s="15"/>
      <c r="G484" s="57"/>
      <c r="H484" s="43"/>
    </row>
    <row r="485" spans="1:8" ht="31.5">
      <c r="A485" s="7" t="s">
        <v>1212</v>
      </c>
      <c r="B485" s="13" t="s">
        <v>1463</v>
      </c>
      <c r="C485" s="16" t="s">
        <v>339</v>
      </c>
      <c r="D485" s="7" t="s">
        <v>6</v>
      </c>
      <c r="E485" s="14"/>
      <c r="F485" s="15">
        <f>E486</f>
        <v>1</v>
      </c>
      <c r="G485" s="57"/>
      <c r="H485" s="43">
        <f t="shared" si="8"/>
        <v>0</v>
      </c>
    </row>
    <row r="486" spans="1:8">
      <c r="A486" s="7"/>
      <c r="B486" s="13"/>
      <c r="C486" s="16">
        <v>1</v>
      </c>
      <c r="D486" s="7"/>
      <c r="E486" s="14">
        <v>1</v>
      </c>
      <c r="F486" s="15"/>
      <c r="G486" s="57"/>
      <c r="H486" s="43"/>
    </row>
    <row r="487" spans="1:8" ht="63">
      <c r="A487" s="7" t="s">
        <v>1213</v>
      </c>
      <c r="B487" s="13" t="s">
        <v>1464</v>
      </c>
      <c r="C487" s="16" t="s">
        <v>340</v>
      </c>
      <c r="D487" s="7" t="s">
        <v>6</v>
      </c>
      <c r="E487" s="14"/>
      <c r="F487" s="15">
        <f>E488</f>
        <v>1</v>
      </c>
      <c r="G487" s="57"/>
      <c r="H487" s="43">
        <f t="shared" si="8"/>
        <v>0</v>
      </c>
    </row>
    <row r="488" spans="1:8">
      <c r="A488" s="7"/>
      <c r="B488" s="13"/>
      <c r="C488" s="16">
        <v>1</v>
      </c>
      <c r="D488" s="7"/>
      <c r="E488" s="14">
        <v>1</v>
      </c>
      <c r="F488" s="15"/>
      <c r="G488" s="57"/>
      <c r="H488" s="43"/>
    </row>
    <row r="489" spans="1:8" s="4" customFormat="1">
      <c r="A489" s="55">
        <v>13</v>
      </c>
      <c r="B489" s="10"/>
      <c r="C489" s="33" t="s">
        <v>505</v>
      </c>
      <c r="D489" s="9"/>
      <c r="E489" s="11"/>
      <c r="F489" s="12"/>
      <c r="G489" s="59"/>
      <c r="H489" s="43">
        <f>SUM(H490:H521)</f>
        <v>0</v>
      </c>
    </row>
    <row r="490" spans="1:8" ht="63">
      <c r="A490" s="7" t="s">
        <v>1214</v>
      </c>
      <c r="B490" s="13" t="s">
        <v>1465</v>
      </c>
      <c r="C490" s="16" t="s">
        <v>341</v>
      </c>
      <c r="D490" s="7" t="s">
        <v>6</v>
      </c>
      <c r="E490" s="14"/>
      <c r="F490" s="15">
        <f>E491</f>
        <v>1</v>
      </c>
      <c r="G490" s="57"/>
      <c r="H490" s="43">
        <f t="shared" si="8"/>
        <v>0</v>
      </c>
    </row>
    <row r="491" spans="1:8">
      <c r="A491" s="7"/>
      <c r="B491" s="13"/>
      <c r="C491" s="16">
        <v>1</v>
      </c>
      <c r="D491" s="7"/>
      <c r="E491" s="14">
        <v>1</v>
      </c>
      <c r="F491" s="15"/>
      <c r="G491" s="57"/>
      <c r="H491" s="43"/>
    </row>
    <row r="492" spans="1:8" ht="47.25">
      <c r="A492" s="7" t="s">
        <v>1215</v>
      </c>
      <c r="B492" s="13" t="s">
        <v>1466</v>
      </c>
      <c r="C492" s="16" t="s">
        <v>342</v>
      </c>
      <c r="D492" s="7" t="s">
        <v>6</v>
      </c>
      <c r="E492" s="14"/>
      <c r="F492" s="15">
        <f>E493</f>
        <v>4</v>
      </c>
      <c r="G492" s="57"/>
      <c r="H492" s="43">
        <f t="shared" si="8"/>
        <v>0</v>
      </c>
    </row>
    <row r="493" spans="1:8">
      <c r="A493" s="7"/>
      <c r="B493" s="13"/>
      <c r="C493" s="16">
        <v>4</v>
      </c>
      <c r="D493" s="7"/>
      <c r="E493" s="14">
        <v>4</v>
      </c>
      <c r="F493" s="15"/>
      <c r="G493" s="57"/>
      <c r="H493" s="43"/>
    </row>
    <row r="494" spans="1:8" ht="47.25">
      <c r="A494" s="7" t="s">
        <v>1216</v>
      </c>
      <c r="B494" s="13" t="s">
        <v>1467</v>
      </c>
      <c r="C494" s="16" t="s">
        <v>343</v>
      </c>
      <c r="D494" s="7" t="s">
        <v>6</v>
      </c>
      <c r="E494" s="14"/>
      <c r="F494" s="15">
        <f>E495</f>
        <v>1</v>
      </c>
      <c r="G494" s="57"/>
      <c r="H494" s="43">
        <f t="shared" si="8"/>
        <v>0</v>
      </c>
    </row>
    <row r="495" spans="1:8">
      <c r="A495" s="7"/>
      <c r="B495" s="13"/>
      <c r="C495" s="16">
        <v>1</v>
      </c>
      <c r="D495" s="7"/>
      <c r="E495" s="14">
        <v>1</v>
      </c>
      <c r="F495" s="15"/>
      <c r="G495" s="57"/>
      <c r="H495" s="43"/>
    </row>
    <row r="496" spans="1:8" ht="47.25">
      <c r="A496" s="7" t="s">
        <v>1217</v>
      </c>
      <c r="B496" s="13" t="s">
        <v>1468</v>
      </c>
      <c r="C496" s="16" t="s">
        <v>344</v>
      </c>
      <c r="D496" s="7" t="s">
        <v>6</v>
      </c>
      <c r="E496" s="14"/>
      <c r="F496" s="15">
        <f>E497</f>
        <v>1</v>
      </c>
      <c r="G496" s="57"/>
      <c r="H496" s="43">
        <f t="shared" si="8"/>
        <v>0</v>
      </c>
    </row>
    <row r="497" spans="1:8">
      <c r="A497" s="7"/>
      <c r="B497" s="13"/>
      <c r="C497" s="16">
        <v>1</v>
      </c>
      <c r="D497" s="7"/>
      <c r="E497" s="14">
        <v>1</v>
      </c>
      <c r="F497" s="15"/>
      <c r="G497" s="57"/>
      <c r="H497" s="43"/>
    </row>
    <row r="498" spans="1:8" ht="47.25">
      <c r="A498" s="7" t="s">
        <v>201</v>
      </c>
      <c r="B498" s="13" t="s">
        <v>1469</v>
      </c>
      <c r="C498" s="16" t="s">
        <v>1078</v>
      </c>
      <c r="D498" s="7" t="s">
        <v>239</v>
      </c>
      <c r="E498" s="14"/>
      <c r="F498" s="15">
        <f>E499</f>
        <v>1</v>
      </c>
      <c r="G498" s="57"/>
      <c r="H498" s="43">
        <f t="shared" si="8"/>
        <v>0</v>
      </c>
    </row>
    <row r="499" spans="1:8">
      <c r="A499" s="7"/>
      <c r="B499" s="13"/>
      <c r="C499" s="16">
        <v>1</v>
      </c>
      <c r="D499" s="7"/>
      <c r="E499" s="14">
        <v>1</v>
      </c>
      <c r="F499" s="15"/>
      <c r="G499" s="57"/>
      <c r="H499" s="43"/>
    </row>
    <row r="500" spans="1:8" ht="31.5">
      <c r="A500" s="7" t="s">
        <v>1218</v>
      </c>
      <c r="B500" s="13" t="s">
        <v>1470</v>
      </c>
      <c r="C500" s="16" t="s">
        <v>1079</v>
      </c>
      <c r="D500" s="7" t="s">
        <v>239</v>
      </c>
      <c r="E500" s="14"/>
      <c r="F500" s="15">
        <f>E501</f>
        <v>1</v>
      </c>
      <c r="G500" s="57"/>
      <c r="H500" s="43">
        <f t="shared" si="8"/>
        <v>0</v>
      </c>
    </row>
    <row r="501" spans="1:8">
      <c r="A501" s="7"/>
      <c r="B501" s="13"/>
      <c r="C501" s="16">
        <v>1</v>
      </c>
      <c r="D501" s="7"/>
      <c r="E501" s="14">
        <v>1</v>
      </c>
      <c r="F501" s="15"/>
      <c r="G501" s="57"/>
      <c r="H501" s="43"/>
    </row>
    <row r="502" spans="1:8" ht="31.5">
      <c r="A502" s="7" t="s">
        <v>1219</v>
      </c>
      <c r="B502" s="13" t="s">
        <v>1471</v>
      </c>
      <c r="C502" s="16" t="s">
        <v>1080</v>
      </c>
      <c r="D502" s="7" t="s">
        <v>239</v>
      </c>
      <c r="E502" s="14"/>
      <c r="F502" s="15">
        <f>E503</f>
        <v>1</v>
      </c>
      <c r="G502" s="57"/>
      <c r="H502" s="43">
        <f t="shared" si="8"/>
        <v>0</v>
      </c>
    </row>
    <row r="503" spans="1:8">
      <c r="A503" s="7"/>
      <c r="B503" s="13"/>
      <c r="C503" s="16">
        <v>1</v>
      </c>
      <c r="D503" s="7"/>
      <c r="E503" s="14">
        <v>1</v>
      </c>
      <c r="F503" s="15"/>
      <c r="G503" s="57"/>
      <c r="H503" s="43"/>
    </row>
    <row r="504" spans="1:8" ht="31.5">
      <c r="A504" s="7" t="s">
        <v>1220</v>
      </c>
      <c r="B504" s="13" t="s">
        <v>1472</v>
      </c>
      <c r="C504" s="16" t="s">
        <v>1081</v>
      </c>
      <c r="D504" s="7" t="s">
        <v>239</v>
      </c>
      <c r="E504" s="14"/>
      <c r="F504" s="15">
        <f>E505</f>
        <v>2</v>
      </c>
      <c r="G504" s="57"/>
      <c r="H504" s="43">
        <f t="shared" si="8"/>
        <v>0</v>
      </c>
    </row>
    <row r="505" spans="1:8">
      <c r="A505" s="7"/>
      <c r="B505" s="13"/>
      <c r="C505" s="16">
        <v>2</v>
      </c>
      <c r="D505" s="7"/>
      <c r="E505" s="14">
        <v>2</v>
      </c>
      <c r="F505" s="15"/>
      <c r="G505" s="57"/>
      <c r="H505" s="43"/>
    </row>
    <row r="506" spans="1:8" ht="63">
      <c r="A506" s="7" t="s">
        <v>1221</v>
      </c>
      <c r="B506" s="13" t="s">
        <v>1473</v>
      </c>
      <c r="C506" s="16" t="s">
        <v>1082</v>
      </c>
      <c r="D506" s="7" t="s">
        <v>239</v>
      </c>
      <c r="E506" s="14"/>
      <c r="F506" s="15">
        <f>E507</f>
        <v>5</v>
      </c>
      <c r="G506" s="57"/>
      <c r="H506" s="43">
        <f t="shared" si="8"/>
        <v>0</v>
      </c>
    </row>
    <row r="507" spans="1:8">
      <c r="A507" s="7"/>
      <c r="B507" s="13"/>
      <c r="C507" s="16">
        <v>5</v>
      </c>
      <c r="D507" s="7"/>
      <c r="E507" s="14">
        <v>5</v>
      </c>
      <c r="F507" s="15"/>
      <c r="G507" s="57"/>
      <c r="H507" s="43"/>
    </row>
    <row r="508" spans="1:8" ht="47.25">
      <c r="A508" s="7" t="s">
        <v>1222</v>
      </c>
      <c r="B508" s="13" t="s">
        <v>1475</v>
      </c>
      <c r="C508" s="16" t="s">
        <v>345</v>
      </c>
      <c r="D508" s="7" t="s">
        <v>6</v>
      </c>
      <c r="E508" s="14"/>
      <c r="F508" s="15">
        <f>E509</f>
        <v>3</v>
      </c>
      <c r="G508" s="57"/>
      <c r="H508" s="43">
        <f t="shared" si="8"/>
        <v>0</v>
      </c>
    </row>
    <row r="509" spans="1:8">
      <c r="A509" s="7"/>
      <c r="B509" s="13"/>
      <c r="C509" s="16">
        <v>3</v>
      </c>
      <c r="D509" s="7"/>
      <c r="E509" s="14">
        <v>3</v>
      </c>
      <c r="F509" s="15"/>
      <c r="G509" s="57"/>
      <c r="H509" s="43"/>
    </row>
    <row r="510" spans="1:8" ht="47.25">
      <c r="A510" s="7" t="s">
        <v>1223</v>
      </c>
      <c r="B510" s="13" t="s">
        <v>1474</v>
      </c>
      <c r="C510" s="16" t="s">
        <v>346</v>
      </c>
      <c r="D510" s="7" t="s">
        <v>6</v>
      </c>
      <c r="E510" s="14"/>
      <c r="F510" s="15">
        <f>E511</f>
        <v>72</v>
      </c>
      <c r="G510" s="57"/>
      <c r="H510" s="43">
        <f t="shared" si="8"/>
        <v>0</v>
      </c>
    </row>
    <row r="511" spans="1:8">
      <c r="A511" s="7"/>
      <c r="B511" s="13"/>
      <c r="C511" s="16">
        <v>72</v>
      </c>
      <c r="D511" s="7"/>
      <c r="E511" s="14">
        <v>72</v>
      </c>
      <c r="F511" s="15"/>
      <c r="G511" s="57"/>
      <c r="H511" s="43"/>
    </row>
    <row r="512" spans="1:8" ht="31.5">
      <c r="A512" s="7" t="s">
        <v>1224</v>
      </c>
      <c r="B512" s="13" t="s">
        <v>1476</v>
      </c>
      <c r="C512" s="56" t="s">
        <v>1083</v>
      </c>
      <c r="D512" s="7" t="s">
        <v>6</v>
      </c>
      <c r="E512" s="14"/>
      <c r="F512" s="15">
        <f>E513</f>
        <v>36</v>
      </c>
      <c r="G512" s="57"/>
      <c r="H512" s="43">
        <f t="shared" si="8"/>
        <v>0</v>
      </c>
    </row>
    <row r="513" spans="1:8">
      <c r="A513" s="7"/>
      <c r="B513" s="13"/>
      <c r="C513" s="16" t="s">
        <v>347</v>
      </c>
      <c r="D513" s="7"/>
      <c r="E513" s="14">
        <v>36</v>
      </c>
      <c r="F513" s="15"/>
      <c r="G513" s="57"/>
      <c r="H513" s="43"/>
    </row>
    <row r="514" spans="1:8" ht="47.25">
      <c r="A514" s="7" t="s">
        <v>1225</v>
      </c>
      <c r="B514" s="13" t="s">
        <v>1477</v>
      </c>
      <c r="C514" s="16" t="s">
        <v>348</v>
      </c>
      <c r="D514" s="7" t="s">
        <v>6</v>
      </c>
      <c r="E514" s="14"/>
      <c r="F514" s="15">
        <f>E515</f>
        <v>72</v>
      </c>
      <c r="G514" s="57"/>
      <c r="H514" s="43">
        <f t="shared" si="8"/>
        <v>0</v>
      </c>
    </row>
    <row r="515" spans="1:8">
      <c r="A515" s="7"/>
      <c r="B515" s="13"/>
      <c r="C515" s="16" t="s">
        <v>349</v>
      </c>
      <c r="D515" s="7"/>
      <c r="E515" s="14">
        <v>72</v>
      </c>
      <c r="F515" s="15"/>
      <c r="G515" s="57"/>
      <c r="H515" s="43"/>
    </row>
    <row r="516" spans="1:8" ht="47.25">
      <c r="A516" s="7" t="s">
        <v>1226</v>
      </c>
      <c r="B516" s="13" t="s">
        <v>1478</v>
      </c>
      <c r="C516" s="16" t="s">
        <v>1084</v>
      </c>
      <c r="D516" s="7" t="s">
        <v>37</v>
      </c>
      <c r="E516" s="14"/>
      <c r="F516" s="15">
        <f>E517</f>
        <v>3024</v>
      </c>
      <c r="G516" s="57"/>
      <c r="H516" s="43">
        <f t="shared" si="8"/>
        <v>0</v>
      </c>
    </row>
    <row r="517" spans="1:8">
      <c r="A517" s="7"/>
      <c r="B517" s="13"/>
      <c r="C517" s="16" t="s">
        <v>350</v>
      </c>
      <c r="D517" s="7"/>
      <c r="E517" s="14">
        <v>3024</v>
      </c>
      <c r="F517" s="15"/>
      <c r="G517" s="57"/>
      <c r="H517" s="43"/>
    </row>
    <row r="518" spans="1:8" ht="31.5">
      <c r="A518" s="7" t="s">
        <v>1227</v>
      </c>
      <c r="B518" s="13" t="s">
        <v>1479</v>
      </c>
      <c r="C518" s="16" t="s">
        <v>351</v>
      </c>
      <c r="D518" s="7" t="s">
        <v>37</v>
      </c>
      <c r="E518" s="14"/>
      <c r="F518" s="15">
        <f>E519</f>
        <v>126</v>
      </c>
      <c r="G518" s="57"/>
      <c r="H518" s="43">
        <f t="shared" si="8"/>
        <v>0</v>
      </c>
    </row>
    <row r="519" spans="1:8">
      <c r="A519" s="7"/>
      <c r="B519" s="13"/>
      <c r="C519" s="16" t="s">
        <v>352</v>
      </c>
      <c r="D519" s="7"/>
      <c r="E519" s="14">
        <v>126</v>
      </c>
      <c r="F519" s="15"/>
      <c r="G519" s="57"/>
      <c r="H519" s="43"/>
    </row>
    <row r="520" spans="1:8" ht="63">
      <c r="A520" s="7" t="s">
        <v>1228</v>
      </c>
      <c r="B520" s="13" t="s">
        <v>1480</v>
      </c>
      <c r="C520" s="16" t="s">
        <v>353</v>
      </c>
      <c r="D520" s="7" t="s">
        <v>37</v>
      </c>
      <c r="E520" s="14"/>
      <c r="F520" s="15">
        <f>E521</f>
        <v>9.1199999999999992</v>
      </c>
      <c r="G520" s="57"/>
      <c r="H520" s="43">
        <f t="shared" si="8"/>
        <v>0</v>
      </c>
    </row>
    <row r="521" spans="1:8">
      <c r="A521" s="7"/>
      <c r="B521" s="13"/>
      <c r="C521" s="16" t="s">
        <v>354</v>
      </c>
      <c r="D521" s="7"/>
      <c r="E521" s="14">
        <v>9.1199999999999992</v>
      </c>
      <c r="F521" s="15"/>
      <c r="G521" s="57"/>
      <c r="H521" s="43"/>
    </row>
    <row r="522" spans="1:8" s="4" customFormat="1">
      <c r="A522" s="55">
        <v>14</v>
      </c>
      <c r="B522" s="10"/>
      <c r="C522" s="33" t="s">
        <v>506</v>
      </c>
      <c r="D522" s="9"/>
      <c r="E522" s="11"/>
      <c r="F522" s="12"/>
      <c r="G522" s="59"/>
      <c r="H522" s="43">
        <f>SUM(H523:H562)</f>
        <v>0</v>
      </c>
    </row>
    <row r="523" spans="1:8" ht="94.5">
      <c r="A523" s="7" t="s">
        <v>1229</v>
      </c>
      <c r="B523" s="13" t="s">
        <v>1481</v>
      </c>
      <c r="C523" s="16" t="s">
        <v>355</v>
      </c>
      <c r="D523" s="7" t="s">
        <v>15</v>
      </c>
      <c r="E523" s="14"/>
      <c r="F523" s="15">
        <f>E524</f>
        <v>29.7</v>
      </c>
      <c r="G523" s="57"/>
      <c r="H523" s="43">
        <f t="shared" si="8"/>
        <v>0</v>
      </c>
    </row>
    <row r="524" spans="1:8">
      <c r="A524" s="7"/>
      <c r="B524" s="13"/>
      <c r="C524" s="16" t="s">
        <v>356</v>
      </c>
      <c r="D524" s="7"/>
      <c r="E524" s="14">
        <v>29.7</v>
      </c>
      <c r="F524" s="15"/>
      <c r="G524" s="57"/>
      <c r="H524" s="43"/>
    </row>
    <row r="525" spans="1:8" ht="31.5">
      <c r="A525" s="7" t="s">
        <v>1230</v>
      </c>
      <c r="B525" s="13" t="s">
        <v>1482</v>
      </c>
      <c r="C525" s="16" t="s">
        <v>358</v>
      </c>
      <c r="D525" s="7" t="s">
        <v>15</v>
      </c>
      <c r="E525" s="14"/>
      <c r="F525" s="15">
        <f>E526</f>
        <v>6.6</v>
      </c>
      <c r="G525" s="57"/>
      <c r="H525" s="43">
        <f t="shared" si="8"/>
        <v>0</v>
      </c>
    </row>
    <row r="526" spans="1:8">
      <c r="A526" s="7"/>
      <c r="B526" s="13"/>
      <c r="C526" s="16" t="s">
        <v>359</v>
      </c>
      <c r="D526" s="7"/>
      <c r="E526" s="14">
        <v>6.6</v>
      </c>
      <c r="F526" s="15"/>
      <c r="G526" s="57"/>
      <c r="H526" s="43"/>
    </row>
    <row r="527" spans="1:8" ht="63">
      <c r="A527" s="7" t="s">
        <v>1231</v>
      </c>
      <c r="B527" s="13" t="s">
        <v>1483</v>
      </c>
      <c r="C527" s="16" t="s">
        <v>360</v>
      </c>
      <c r="D527" s="7" t="s">
        <v>15</v>
      </c>
      <c r="E527" s="14"/>
      <c r="F527" s="15">
        <f>E528</f>
        <v>29.7</v>
      </c>
      <c r="G527" s="57"/>
      <c r="H527" s="43">
        <f t="shared" si="8"/>
        <v>0</v>
      </c>
    </row>
    <row r="528" spans="1:8">
      <c r="A528" s="7"/>
      <c r="B528" s="13"/>
      <c r="C528" s="16" t="s">
        <v>357</v>
      </c>
      <c r="D528" s="7"/>
      <c r="E528" s="14">
        <v>29.7</v>
      </c>
      <c r="F528" s="15"/>
      <c r="G528" s="57"/>
      <c r="H528" s="43"/>
    </row>
    <row r="529" spans="1:8" ht="31.5">
      <c r="A529" s="7" t="s">
        <v>1232</v>
      </c>
      <c r="B529" s="13" t="s">
        <v>1484</v>
      </c>
      <c r="C529" s="16" t="s">
        <v>361</v>
      </c>
      <c r="D529" s="7" t="s">
        <v>15</v>
      </c>
      <c r="E529" s="14"/>
      <c r="F529" s="15">
        <f>E530</f>
        <v>29.7</v>
      </c>
      <c r="G529" s="57"/>
      <c r="H529" s="43">
        <f t="shared" si="8"/>
        <v>0</v>
      </c>
    </row>
    <row r="530" spans="1:8">
      <c r="A530" s="7"/>
      <c r="B530" s="13"/>
      <c r="C530" s="16" t="s">
        <v>357</v>
      </c>
      <c r="D530" s="7"/>
      <c r="E530" s="14">
        <v>29.7</v>
      </c>
      <c r="F530" s="15"/>
      <c r="G530" s="57"/>
      <c r="H530" s="43"/>
    </row>
    <row r="531" spans="1:8" ht="94.5">
      <c r="A531" s="7" t="s">
        <v>1233</v>
      </c>
      <c r="B531" s="13" t="s">
        <v>1485</v>
      </c>
      <c r="C531" s="16" t="s">
        <v>362</v>
      </c>
      <c r="D531" s="7" t="s">
        <v>10</v>
      </c>
      <c r="E531" s="14"/>
      <c r="F531" s="15">
        <f>E532</f>
        <v>16.5</v>
      </c>
      <c r="G531" s="57"/>
      <c r="H531" s="43">
        <f t="shared" si="8"/>
        <v>0</v>
      </c>
    </row>
    <row r="532" spans="1:8">
      <c r="A532" s="7"/>
      <c r="B532" s="13"/>
      <c r="C532" s="16" t="s">
        <v>334</v>
      </c>
      <c r="D532" s="7"/>
      <c r="E532" s="14">
        <v>16.5</v>
      </c>
      <c r="F532" s="15"/>
      <c r="G532" s="57"/>
      <c r="H532" s="43"/>
    </row>
    <row r="533" spans="1:8" ht="47.25">
      <c r="A533" s="7" t="s">
        <v>1234</v>
      </c>
      <c r="B533" s="13" t="s">
        <v>1486</v>
      </c>
      <c r="C533" s="16" t="s">
        <v>363</v>
      </c>
      <c r="D533" s="7" t="s">
        <v>6</v>
      </c>
      <c r="E533" s="14"/>
      <c r="F533" s="15">
        <f>E534</f>
        <v>1</v>
      </c>
      <c r="G533" s="57"/>
      <c r="H533" s="43">
        <f t="shared" si="8"/>
        <v>0</v>
      </c>
    </row>
    <row r="534" spans="1:8">
      <c r="A534" s="7"/>
      <c r="B534" s="13"/>
      <c r="C534" s="16">
        <v>1</v>
      </c>
      <c r="D534" s="7"/>
      <c r="E534" s="14">
        <v>1</v>
      </c>
      <c r="F534" s="15"/>
      <c r="G534" s="57"/>
      <c r="H534" s="43"/>
    </row>
    <row r="535" spans="1:8" ht="47.25">
      <c r="A535" s="7" t="s">
        <v>1235</v>
      </c>
      <c r="B535" s="13" t="s">
        <v>1487</v>
      </c>
      <c r="C535" s="56" t="s">
        <v>1085</v>
      </c>
      <c r="D535" s="7" t="s">
        <v>37</v>
      </c>
      <c r="E535" s="14"/>
      <c r="F535" s="15">
        <f>E536</f>
        <v>16.5</v>
      </c>
      <c r="G535" s="57"/>
      <c r="H535" s="43">
        <f t="shared" si="8"/>
        <v>0</v>
      </c>
    </row>
    <row r="536" spans="1:8">
      <c r="A536" s="7"/>
      <c r="B536" s="13"/>
      <c r="C536" s="16" t="s">
        <v>334</v>
      </c>
      <c r="D536" s="7"/>
      <c r="E536" s="14">
        <v>16.5</v>
      </c>
      <c r="F536" s="15"/>
      <c r="G536" s="57"/>
      <c r="H536" s="43"/>
    </row>
    <row r="537" spans="1:8" ht="78.75">
      <c r="A537" s="7" t="s">
        <v>1236</v>
      </c>
      <c r="B537" s="13" t="s">
        <v>1487</v>
      </c>
      <c r="C537" s="16" t="s">
        <v>1086</v>
      </c>
      <c r="D537" s="7" t="s">
        <v>130</v>
      </c>
      <c r="E537" s="14"/>
      <c r="F537" s="15">
        <f>E538</f>
        <v>1</v>
      </c>
      <c r="G537" s="57"/>
      <c r="H537" s="43">
        <f t="shared" si="8"/>
        <v>0</v>
      </c>
    </row>
    <row r="538" spans="1:8">
      <c r="A538" s="7"/>
      <c r="B538" s="13"/>
      <c r="C538" s="16">
        <v>1</v>
      </c>
      <c r="D538" s="7"/>
      <c r="E538" s="14">
        <v>1</v>
      </c>
      <c r="F538" s="15"/>
      <c r="G538" s="57"/>
      <c r="H538" s="43"/>
    </row>
    <row r="539" spans="1:8">
      <c r="A539" s="7" t="s">
        <v>1237</v>
      </c>
      <c r="B539" s="13" t="s">
        <v>195</v>
      </c>
      <c r="C539" s="16" t="s">
        <v>364</v>
      </c>
      <c r="D539" s="7" t="s">
        <v>37</v>
      </c>
      <c r="E539" s="14"/>
      <c r="F539" s="15">
        <f>E540</f>
        <v>16.5</v>
      </c>
      <c r="G539" s="57"/>
      <c r="H539" s="43">
        <f t="shared" si="8"/>
        <v>0</v>
      </c>
    </row>
    <row r="540" spans="1:8">
      <c r="A540" s="7"/>
      <c r="B540" s="13"/>
      <c r="C540" s="16" t="s">
        <v>334</v>
      </c>
      <c r="D540" s="7"/>
      <c r="E540" s="14">
        <v>16.5</v>
      </c>
      <c r="F540" s="15"/>
      <c r="G540" s="57"/>
      <c r="H540" s="43"/>
    </row>
    <row r="541" spans="1:8" ht="47.25">
      <c r="A541" s="7" t="s">
        <v>1238</v>
      </c>
      <c r="B541" s="13" t="s">
        <v>1488</v>
      </c>
      <c r="C541" s="16" t="s">
        <v>365</v>
      </c>
      <c r="D541" s="7" t="s">
        <v>239</v>
      </c>
      <c r="E541" s="14"/>
      <c r="F541" s="15">
        <f>E542</f>
        <v>1</v>
      </c>
      <c r="G541" s="57"/>
      <c r="H541" s="43">
        <f t="shared" si="8"/>
        <v>0</v>
      </c>
    </row>
    <row r="542" spans="1:8">
      <c r="A542" s="7"/>
      <c r="B542" s="13"/>
      <c r="C542" s="16">
        <v>1</v>
      </c>
      <c r="D542" s="7"/>
      <c r="E542" s="14">
        <v>1</v>
      </c>
      <c r="F542" s="15"/>
      <c r="G542" s="57"/>
      <c r="H542" s="43"/>
    </row>
    <row r="543" spans="1:8" ht="47.25">
      <c r="A543" s="7" t="s">
        <v>1239</v>
      </c>
      <c r="B543" s="13" t="s">
        <v>1489</v>
      </c>
      <c r="C543" s="16" t="s">
        <v>366</v>
      </c>
      <c r="D543" s="7" t="s">
        <v>37</v>
      </c>
      <c r="E543" s="14"/>
      <c r="F543" s="15">
        <f>E544</f>
        <v>4.8</v>
      </c>
      <c r="G543" s="57"/>
      <c r="H543" s="43">
        <f t="shared" ref="H543:H605" si="9">F543*G543</f>
        <v>0</v>
      </c>
    </row>
    <row r="544" spans="1:8">
      <c r="A544" s="7"/>
      <c r="B544" s="13"/>
      <c r="C544" s="16" t="s">
        <v>367</v>
      </c>
      <c r="D544" s="7"/>
      <c r="E544" s="14">
        <v>4.8</v>
      </c>
      <c r="F544" s="15"/>
      <c r="G544" s="57"/>
      <c r="H544" s="43"/>
    </row>
    <row r="545" spans="1:8" ht="31.5">
      <c r="A545" s="7" t="s">
        <v>1240</v>
      </c>
      <c r="B545" s="13" t="s">
        <v>1490</v>
      </c>
      <c r="C545" s="16" t="s">
        <v>368</v>
      </c>
      <c r="D545" s="7" t="s">
        <v>239</v>
      </c>
      <c r="E545" s="14"/>
      <c r="F545" s="15">
        <f>E546</f>
        <v>1</v>
      </c>
      <c r="G545" s="57"/>
      <c r="H545" s="43">
        <f t="shared" si="9"/>
        <v>0</v>
      </c>
    </row>
    <row r="546" spans="1:8">
      <c r="A546" s="7"/>
      <c r="B546" s="13"/>
      <c r="C546" s="16">
        <v>1</v>
      </c>
      <c r="D546" s="7"/>
      <c r="E546" s="14">
        <v>1</v>
      </c>
      <c r="F546" s="15"/>
      <c r="G546" s="57"/>
      <c r="H546" s="43"/>
    </row>
    <row r="547" spans="1:8" ht="47.25">
      <c r="A547" s="7" t="s">
        <v>1241</v>
      </c>
      <c r="B547" s="13" t="s">
        <v>1491</v>
      </c>
      <c r="C547" s="16" t="s">
        <v>369</v>
      </c>
      <c r="D547" s="7" t="s">
        <v>239</v>
      </c>
      <c r="E547" s="14"/>
      <c r="F547" s="15">
        <f>E548</f>
        <v>1</v>
      </c>
      <c r="G547" s="57"/>
      <c r="H547" s="43">
        <f t="shared" si="9"/>
        <v>0</v>
      </c>
    </row>
    <row r="548" spans="1:8">
      <c r="A548" s="7"/>
      <c r="B548" s="13"/>
      <c r="C548" s="16">
        <v>1</v>
      </c>
      <c r="D548" s="7"/>
      <c r="E548" s="14">
        <v>1</v>
      </c>
      <c r="F548" s="15"/>
      <c r="G548" s="57"/>
      <c r="H548" s="43"/>
    </row>
    <row r="549" spans="1:8" ht="47.25">
      <c r="A549" s="7" t="s">
        <v>1242</v>
      </c>
      <c r="B549" s="13" t="s">
        <v>1492</v>
      </c>
      <c r="C549" s="56" t="s">
        <v>1087</v>
      </c>
      <c r="D549" s="7" t="s">
        <v>6</v>
      </c>
      <c r="E549" s="14"/>
      <c r="F549" s="15">
        <f>E550</f>
        <v>1</v>
      </c>
      <c r="G549" s="57"/>
      <c r="H549" s="43">
        <f t="shared" si="9"/>
        <v>0</v>
      </c>
    </row>
    <row r="550" spans="1:8">
      <c r="A550" s="7"/>
      <c r="B550" s="13"/>
      <c r="C550" s="16">
        <v>1</v>
      </c>
      <c r="D550" s="7"/>
      <c r="E550" s="14">
        <v>1</v>
      </c>
      <c r="F550" s="15"/>
      <c r="G550" s="57"/>
      <c r="H550" s="43"/>
    </row>
    <row r="551" spans="1:8">
      <c r="A551" s="7" t="s">
        <v>1243</v>
      </c>
      <c r="B551" s="13" t="s">
        <v>195</v>
      </c>
      <c r="C551" s="16" t="s">
        <v>370</v>
      </c>
      <c r="D551" s="7" t="s">
        <v>6</v>
      </c>
      <c r="E551" s="14"/>
      <c r="F551" s="15">
        <f>E552</f>
        <v>1</v>
      </c>
      <c r="G551" s="57"/>
      <c r="H551" s="43">
        <f t="shared" si="9"/>
        <v>0</v>
      </c>
    </row>
    <row r="552" spans="1:8">
      <c r="A552" s="7"/>
      <c r="B552" s="13"/>
      <c r="C552" s="16">
        <v>1</v>
      </c>
      <c r="D552" s="7"/>
      <c r="E552" s="14">
        <v>1</v>
      </c>
      <c r="F552" s="15"/>
      <c r="G552" s="57"/>
      <c r="H552" s="43"/>
    </row>
    <row r="553" spans="1:8">
      <c r="A553" s="7" t="s">
        <v>1244</v>
      </c>
      <c r="B553" s="13" t="s">
        <v>195</v>
      </c>
      <c r="C553" s="16" t="s">
        <v>371</v>
      </c>
      <c r="D553" s="7" t="s">
        <v>6</v>
      </c>
      <c r="E553" s="14"/>
      <c r="F553" s="15">
        <f>E554</f>
        <v>1</v>
      </c>
      <c r="G553" s="57"/>
      <c r="H553" s="43">
        <f t="shared" si="9"/>
        <v>0</v>
      </c>
    </row>
    <row r="554" spans="1:8">
      <c r="A554" s="7"/>
      <c r="B554" s="13"/>
      <c r="C554" s="16">
        <v>1</v>
      </c>
      <c r="D554" s="7"/>
      <c r="E554" s="14">
        <v>1</v>
      </c>
      <c r="F554" s="15"/>
      <c r="G554" s="57"/>
      <c r="H554" s="43"/>
    </row>
    <row r="555" spans="1:8" ht="31.5">
      <c r="A555" s="7" t="s">
        <v>1245</v>
      </c>
      <c r="B555" s="13" t="s">
        <v>1493</v>
      </c>
      <c r="C555" s="16" t="s">
        <v>372</v>
      </c>
      <c r="D555" s="7" t="s">
        <v>373</v>
      </c>
      <c r="E555" s="14"/>
      <c r="F555" s="15">
        <f>E556</f>
        <v>1</v>
      </c>
      <c r="G555" s="57"/>
      <c r="H555" s="43">
        <f t="shared" si="9"/>
        <v>0</v>
      </c>
    </row>
    <row r="556" spans="1:8">
      <c r="A556" s="7"/>
      <c r="B556" s="13"/>
      <c r="C556" s="16">
        <v>1</v>
      </c>
      <c r="D556" s="7"/>
      <c r="E556" s="14">
        <v>1</v>
      </c>
      <c r="F556" s="15"/>
      <c r="G556" s="57"/>
      <c r="H556" s="43"/>
    </row>
    <row r="557" spans="1:8" ht="31.5">
      <c r="A557" s="7" t="s">
        <v>1246</v>
      </c>
      <c r="B557" s="13" t="s">
        <v>1494</v>
      </c>
      <c r="C557" s="16" t="s">
        <v>374</v>
      </c>
      <c r="D557" s="7" t="s">
        <v>6</v>
      </c>
      <c r="E557" s="14"/>
      <c r="F557" s="15">
        <f>E558</f>
        <v>1</v>
      </c>
      <c r="G557" s="57"/>
      <c r="H557" s="43">
        <f t="shared" si="9"/>
        <v>0</v>
      </c>
    </row>
    <row r="558" spans="1:8">
      <c r="A558" s="7"/>
      <c r="B558" s="13"/>
      <c r="C558" s="16">
        <v>1</v>
      </c>
      <c r="D558" s="7"/>
      <c r="E558" s="14">
        <v>1</v>
      </c>
      <c r="F558" s="15"/>
      <c r="G558" s="57"/>
      <c r="H558" s="43"/>
    </row>
    <row r="559" spans="1:8" ht="31.5">
      <c r="A559" s="7" t="s">
        <v>1247</v>
      </c>
      <c r="B559" s="13" t="s">
        <v>1495</v>
      </c>
      <c r="C559" s="16" t="s">
        <v>375</v>
      </c>
      <c r="D559" s="7" t="s">
        <v>6</v>
      </c>
      <c r="E559" s="14"/>
      <c r="F559" s="15">
        <f>E560</f>
        <v>1</v>
      </c>
      <c r="G559" s="57"/>
      <c r="H559" s="43">
        <f t="shared" si="9"/>
        <v>0</v>
      </c>
    </row>
    <row r="560" spans="1:8">
      <c r="A560" s="7"/>
      <c r="B560" s="13"/>
      <c r="C560" s="16">
        <v>1</v>
      </c>
      <c r="D560" s="7"/>
      <c r="E560" s="14">
        <v>1</v>
      </c>
      <c r="F560" s="15"/>
      <c r="G560" s="57"/>
      <c r="H560" s="43"/>
    </row>
    <row r="561" spans="1:8" ht="31.5">
      <c r="A561" s="7" t="s">
        <v>1248</v>
      </c>
      <c r="B561" s="13" t="s">
        <v>195</v>
      </c>
      <c r="C561" s="16" t="s">
        <v>1088</v>
      </c>
      <c r="D561" s="7" t="s">
        <v>239</v>
      </c>
      <c r="E561" s="14"/>
      <c r="F561" s="15">
        <f>E562</f>
        <v>1</v>
      </c>
      <c r="G561" s="57"/>
      <c r="H561" s="43">
        <f t="shared" si="9"/>
        <v>0</v>
      </c>
    </row>
    <row r="562" spans="1:8">
      <c r="A562" s="7"/>
      <c r="B562" s="13"/>
      <c r="C562" s="16">
        <v>1</v>
      </c>
      <c r="D562" s="7"/>
      <c r="E562" s="14">
        <v>1</v>
      </c>
      <c r="F562" s="15"/>
      <c r="G562" s="57"/>
      <c r="H562" s="43"/>
    </row>
    <row r="563" spans="1:8" s="4" customFormat="1" ht="31.5">
      <c r="A563" s="55">
        <v>15</v>
      </c>
      <c r="B563" s="10"/>
      <c r="C563" s="33" t="s">
        <v>507</v>
      </c>
      <c r="D563" s="9"/>
      <c r="E563" s="11"/>
      <c r="F563" s="12"/>
      <c r="G563" s="59"/>
      <c r="H563" s="43">
        <f>SUM(H564:H683)</f>
        <v>0</v>
      </c>
    </row>
    <row r="564" spans="1:8" ht="47.25">
      <c r="A564" s="7" t="s">
        <v>1249</v>
      </c>
      <c r="B564" s="13" t="s">
        <v>1496</v>
      </c>
      <c r="C564" s="16" t="s">
        <v>376</v>
      </c>
      <c r="D564" s="7" t="s">
        <v>37</v>
      </c>
      <c r="E564" s="14"/>
      <c r="F564" s="15">
        <f>E565</f>
        <v>12.5</v>
      </c>
      <c r="G564" s="57"/>
      <c r="H564" s="43">
        <f t="shared" si="9"/>
        <v>0</v>
      </c>
    </row>
    <row r="565" spans="1:8">
      <c r="A565" s="7"/>
      <c r="B565" s="13"/>
      <c r="C565" s="16" t="s">
        <v>304</v>
      </c>
      <c r="D565" s="7"/>
      <c r="E565" s="14">
        <v>12.5</v>
      </c>
      <c r="F565" s="15"/>
      <c r="G565" s="57"/>
      <c r="H565" s="43"/>
    </row>
    <row r="566" spans="1:8" ht="47.25">
      <c r="A566" s="7" t="s">
        <v>1250</v>
      </c>
      <c r="B566" s="13" t="s">
        <v>1497</v>
      </c>
      <c r="C566" s="16" t="s">
        <v>377</v>
      </c>
      <c r="D566" s="7" t="s">
        <v>37</v>
      </c>
      <c r="E566" s="14"/>
      <c r="F566" s="15">
        <f>E567</f>
        <v>6.5</v>
      </c>
      <c r="G566" s="57"/>
      <c r="H566" s="43">
        <f t="shared" si="9"/>
        <v>0</v>
      </c>
    </row>
    <row r="567" spans="1:8">
      <c r="A567" s="7"/>
      <c r="B567" s="13"/>
      <c r="C567" s="16" t="s">
        <v>378</v>
      </c>
      <c r="D567" s="7"/>
      <c r="E567" s="14">
        <v>6.5</v>
      </c>
      <c r="F567" s="15"/>
      <c r="G567" s="57"/>
      <c r="H567" s="43"/>
    </row>
    <row r="568" spans="1:8" ht="47.25">
      <c r="A568" s="7" t="s">
        <v>1251</v>
      </c>
      <c r="B568" s="13" t="s">
        <v>1498</v>
      </c>
      <c r="C568" s="16" t="s">
        <v>379</v>
      </c>
      <c r="D568" s="7" t="s">
        <v>37</v>
      </c>
      <c r="E568" s="14"/>
      <c r="F568" s="15">
        <f>E569</f>
        <v>15.1</v>
      </c>
      <c r="G568" s="57"/>
      <c r="H568" s="43">
        <f t="shared" si="9"/>
        <v>0</v>
      </c>
    </row>
    <row r="569" spans="1:8">
      <c r="A569" s="7"/>
      <c r="B569" s="13"/>
      <c r="C569" s="16" t="s">
        <v>380</v>
      </c>
      <c r="D569" s="7"/>
      <c r="E569" s="14">
        <v>15.1</v>
      </c>
      <c r="F569" s="15"/>
      <c r="G569" s="57"/>
      <c r="H569" s="43"/>
    </row>
    <row r="570" spans="1:8" ht="47.25">
      <c r="A570" s="7" t="s">
        <v>1252</v>
      </c>
      <c r="B570" s="13" t="s">
        <v>1499</v>
      </c>
      <c r="C570" s="16" t="s">
        <v>381</v>
      </c>
      <c r="D570" s="7" t="s">
        <v>37</v>
      </c>
      <c r="E570" s="14"/>
      <c r="F570" s="15">
        <f>E571</f>
        <v>54.6</v>
      </c>
      <c r="G570" s="57"/>
      <c r="H570" s="43">
        <f t="shared" si="9"/>
        <v>0</v>
      </c>
    </row>
    <row r="571" spans="1:8">
      <c r="A571" s="7"/>
      <c r="B571" s="13"/>
      <c r="C571" s="16" t="s">
        <v>382</v>
      </c>
      <c r="D571" s="7"/>
      <c r="E571" s="14">
        <v>54.6</v>
      </c>
      <c r="F571" s="15"/>
      <c r="G571" s="57"/>
      <c r="H571" s="43"/>
    </row>
    <row r="572" spans="1:8" ht="47.25">
      <c r="A572" s="7" t="s">
        <v>1253</v>
      </c>
      <c r="B572" s="13" t="s">
        <v>1500</v>
      </c>
      <c r="C572" s="16" t="s">
        <v>383</v>
      </c>
      <c r="D572" s="7" t="s">
        <v>6</v>
      </c>
      <c r="E572" s="14"/>
      <c r="F572" s="15">
        <f>E573</f>
        <v>2</v>
      </c>
      <c r="G572" s="57"/>
      <c r="H572" s="43">
        <f t="shared" si="9"/>
        <v>0</v>
      </c>
    </row>
    <row r="573" spans="1:8">
      <c r="A573" s="7"/>
      <c r="B573" s="13"/>
      <c r="C573" s="16">
        <v>2</v>
      </c>
      <c r="D573" s="7"/>
      <c r="E573" s="14">
        <v>2</v>
      </c>
      <c r="F573" s="15"/>
      <c r="G573" s="57"/>
      <c r="H573" s="43"/>
    </row>
    <row r="574" spans="1:8" ht="31.5">
      <c r="A574" s="7" t="s">
        <v>1254</v>
      </c>
      <c r="B574" s="13" t="s">
        <v>1501</v>
      </c>
      <c r="C574" s="16" t="s">
        <v>384</v>
      </c>
      <c r="D574" s="7" t="s">
        <v>6</v>
      </c>
      <c r="E574" s="14"/>
      <c r="F574" s="15">
        <f>E575</f>
        <v>1</v>
      </c>
      <c r="G574" s="57"/>
      <c r="H574" s="43">
        <f t="shared" si="9"/>
        <v>0</v>
      </c>
    </row>
    <row r="575" spans="1:8">
      <c r="A575" s="7"/>
      <c r="B575" s="13"/>
      <c r="C575" s="16">
        <v>1</v>
      </c>
      <c r="D575" s="7"/>
      <c r="E575" s="14">
        <v>1</v>
      </c>
      <c r="F575" s="15"/>
      <c r="G575" s="57"/>
      <c r="H575" s="43"/>
    </row>
    <row r="576" spans="1:8" ht="31.5">
      <c r="A576" s="7" t="s">
        <v>1255</v>
      </c>
      <c r="B576" s="13" t="s">
        <v>1502</v>
      </c>
      <c r="C576" s="16" t="s">
        <v>385</v>
      </c>
      <c r="D576" s="7" t="s">
        <v>239</v>
      </c>
      <c r="E576" s="14"/>
      <c r="F576" s="15">
        <f>E577</f>
        <v>2</v>
      </c>
      <c r="G576" s="57"/>
      <c r="H576" s="43">
        <f t="shared" si="9"/>
        <v>0</v>
      </c>
    </row>
    <row r="577" spans="1:8">
      <c r="A577" s="7"/>
      <c r="B577" s="13"/>
      <c r="C577" s="16" t="s">
        <v>386</v>
      </c>
      <c r="D577" s="7"/>
      <c r="E577" s="14">
        <v>2</v>
      </c>
      <c r="F577" s="15"/>
      <c r="G577" s="57"/>
      <c r="H577" s="43"/>
    </row>
    <row r="578" spans="1:8" ht="31.5">
      <c r="A578" s="7" t="s">
        <v>1256</v>
      </c>
      <c r="B578" s="13" t="s">
        <v>1503</v>
      </c>
      <c r="C578" s="16" t="s">
        <v>387</v>
      </c>
      <c r="D578" s="7" t="s">
        <v>239</v>
      </c>
      <c r="E578" s="14"/>
      <c r="F578" s="15">
        <f>SUM(E579:E581)</f>
        <v>5</v>
      </c>
      <c r="G578" s="57"/>
      <c r="H578" s="43">
        <f t="shared" si="9"/>
        <v>0</v>
      </c>
    </row>
    <row r="579" spans="1:8">
      <c r="A579" s="7"/>
      <c r="B579" s="13"/>
      <c r="C579" s="16">
        <v>2</v>
      </c>
      <c r="D579" s="7"/>
      <c r="E579" s="14">
        <v>2</v>
      </c>
      <c r="F579" s="15"/>
      <c r="G579" s="57"/>
      <c r="H579" s="43"/>
    </row>
    <row r="580" spans="1:8">
      <c r="A580" s="7"/>
      <c r="B580" s="13"/>
      <c r="C580" s="16">
        <v>2</v>
      </c>
      <c r="D580" s="7"/>
      <c r="E580" s="14">
        <v>2</v>
      </c>
      <c r="F580" s="15"/>
      <c r="G580" s="57"/>
      <c r="H580" s="43"/>
    </row>
    <row r="581" spans="1:8">
      <c r="A581" s="7"/>
      <c r="B581" s="13"/>
      <c r="C581" s="16">
        <v>1</v>
      </c>
      <c r="D581" s="7"/>
      <c r="E581" s="14">
        <v>1</v>
      </c>
      <c r="F581" s="15"/>
      <c r="G581" s="57"/>
      <c r="H581" s="43"/>
    </row>
    <row r="582" spans="1:8" ht="31.5">
      <c r="A582" s="7" t="s">
        <v>1257</v>
      </c>
      <c r="B582" s="13" t="s">
        <v>1504</v>
      </c>
      <c r="C582" s="16" t="s">
        <v>388</v>
      </c>
      <c r="D582" s="7" t="s">
        <v>239</v>
      </c>
      <c r="E582" s="14"/>
      <c r="F582" s="15">
        <f>E583</f>
        <v>1</v>
      </c>
      <c r="G582" s="57"/>
      <c r="H582" s="43">
        <f t="shared" si="9"/>
        <v>0</v>
      </c>
    </row>
    <row r="583" spans="1:8">
      <c r="A583" s="7"/>
      <c r="B583" s="13"/>
      <c r="C583" s="16">
        <v>1</v>
      </c>
      <c r="D583" s="7"/>
      <c r="E583" s="14">
        <v>1</v>
      </c>
      <c r="F583" s="15"/>
      <c r="G583" s="57"/>
      <c r="H583" s="43"/>
    </row>
    <row r="584" spans="1:8" ht="31.5">
      <c r="A584" s="7" t="s">
        <v>1258</v>
      </c>
      <c r="B584" s="13" t="s">
        <v>1505</v>
      </c>
      <c r="C584" s="16" t="s">
        <v>389</v>
      </c>
      <c r="D584" s="7" t="s">
        <v>239</v>
      </c>
      <c r="E584" s="14"/>
      <c r="F584" s="15">
        <f>SUM(E585:E586)</f>
        <v>8</v>
      </c>
      <c r="G584" s="57"/>
      <c r="H584" s="43">
        <f t="shared" si="9"/>
        <v>0</v>
      </c>
    </row>
    <row r="585" spans="1:8">
      <c r="A585" s="7"/>
      <c r="B585" s="13"/>
      <c r="C585" s="16" t="s">
        <v>390</v>
      </c>
      <c r="D585" s="7"/>
      <c r="E585" s="14">
        <v>7</v>
      </c>
      <c r="F585" s="15"/>
      <c r="G585" s="57"/>
      <c r="H585" s="43"/>
    </row>
    <row r="586" spans="1:8">
      <c r="A586" s="7"/>
      <c r="B586" s="13"/>
      <c r="C586" s="16">
        <v>1</v>
      </c>
      <c r="D586" s="7"/>
      <c r="E586" s="14">
        <v>1</v>
      </c>
      <c r="F586" s="15"/>
      <c r="G586" s="57"/>
      <c r="H586" s="43"/>
    </row>
    <row r="587" spans="1:8" ht="31.5">
      <c r="A587" s="7" t="s">
        <v>1259</v>
      </c>
      <c r="B587" s="13" t="s">
        <v>1506</v>
      </c>
      <c r="C587" s="16" t="s">
        <v>391</v>
      </c>
      <c r="D587" s="7" t="s">
        <v>239</v>
      </c>
      <c r="E587" s="14"/>
      <c r="F587" s="15">
        <f>E588</f>
        <v>3</v>
      </c>
      <c r="G587" s="57"/>
      <c r="H587" s="43">
        <f t="shared" si="9"/>
        <v>0</v>
      </c>
    </row>
    <row r="588" spans="1:8">
      <c r="A588" s="7"/>
      <c r="B588" s="13"/>
      <c r="C588" s="16">
        <v>3</v>
      </c>
      <c r="D588" s="7"/>
      <c r="E588" s="14">
        <v>3</v>
      </c>
      <c r="F588" s="15"/>
      <c r="G588" s="57"/>
      <c r="H588" s="43"/>
    </row>
    <row r="589" spans="1:8" ht="31.5">
      <c r="A589" s="7" t="s">
        <v>1260</v>
      </c>
      <c r="B589" s="13" t="s">
        <v>1507</v>
      </c>
      <c r="C589" s="16" t="s">
        <v>392</v>
      </c>
      <c r="D589" s="7" t="s">
        <v>37</v>
      </c>
      <c r="E589" s="14"/>
      <c r="F589" s="15">
        <f>E590</f>
        <v>121.7</v>
      </c>
      <c r="G589" s="57"/>
      <c r="H589" s="43">
        <f t="shared" si="9"/>
        <v>0</v>
      </c>
    </row>
    <row r="590" spans="1:8">
      <c r="A590" s="7"/>
      <c r="B590" s="13"/>
      <c r="C590" s="16" t="s">
        <v>393</v>
      </c>
      <c r="D590" s="7"/>
      <c r="E590" s="14">
        <v>121.7</v>
      </c>
      <c r="F590" s="15"/>
      <c r="G590" s="57"/>
      <c r="H590" s="43"/>
    </row>
    <row r="591" spans="1:8" ht="31.5">
      <c r="A591" s="7" t="s">
        <v>1261</v>
      </c>
      <c r="B591" s="13" t="s">
        <v>1508</v>
      </c>
      <c r="C591" s="16" t="s">
        <v>394</v>
      </c>
      <c r="D591" s="7" t="s">
        <v>37</v>
      </c>
      <c r="E591" s="14"/>
      <c r="F591" s="15">
        <f>E592</f>
        <v>24.5</v>
      </c>
      <c r="G591" s="57"/>
      <c r="H591" s="43">
        <f t="shared" si="9"/>
        <v>0</v>
      </c>
    </row>
    <row r="592" spans="1:8">
      <c r="A592" s="7"/>
      <c r="B592" s="13"/>
      <c r="C592" s="16" t="s">
        <v>395</v>
      </c>
      <c r="D592" s="7"/>
      <c r="E592" s="14">
        <v>24.5</v>
      </c>
      <c r="F592" s="15"/>
      <c r="G592" s="57"/>
      <c r="H592" s="43"/>
    </row>
    <row r="593" spans="1:8" ht="31.5">
      <c r="A593" s="7" t="s">
        <v>1262</v>
      </c>
      <c r="B593" s="13" t="s">
        <v>1509</v>
      </c>
      <c r="C593" s="16" t="s">
        <v>396</v>
      </c>
      <c r="D593" s="7" t="s">
        <v>6</v>
      </c>
      <c r="E593" s="14"/>
      <c r="F593" s="15">
        <f>E594</f>
        <v>26</v>
      </c>
      <c r="G593" s="57"/>
      <c r="H593" s="43">
        <f t="shared" si="9"/>
        <v>0</v>
      </c>
    </row>
    <row r="594" spans="1:8">
      <c r="A594" s="7"/>
      <c r="B594" s="13"/>
      <c r="C594" s="16" t="s">
        <v>397</v>
      </c>
      <c r="D594" s="7"/>
      <c r="E594" s="14">
        <v>26</v>
      </c>
      <c r="F594" s="15"/>
      <c r="G594" s="57"/>
      <c r="H594" s="43"/>
    </row>
    <row r="595" spans="1:8" ht="31.5">
      <c r="A595" s="7" t="s">
        <v>1263</v>
      </c>
      <c r="B595" s="13" t="s">
        <v>1510</v>
      </c>
      <c r="C595" s="16" t="s">
        <v>398</v>
      </c>
      <c r="D595" s="7" t="s">
        <v>6</v>
      </c>
      <c r="E595" s="14"/>
      <c r="F595" s="15">
        <f>E596</f>
        <v>4</v>
      </c>
      <c r="G595" s="57"/>
      <c r="H595" s="43">
        <f t="shared" si="9"/>
        <v>0</v>
      </c>
    </row>
    <row r="596" spans="1:8">
      <c r="A596" s="7"/>
      <c r="B596" s="13"/>
      <c r="C596" s="16">
        <v>4</v>
      </c>
      <c r="D596" s="7"/>
      <c r="E596" s="14">
        <v>4</v>
      </c>
      <c r="F596" s="15"/>
      <c r="G596" s="57"/>
      <c r="H596" s="43"/>
    </row>
    <row r="597" spans="1:8" ht="31.5">
      <c r="A597" s="7" t="s">
        <v>1264</v>
      </c>
      <c r="B597" s="13" t="s">
        <v>1511</v>
      </c>
      <c r="C597" s="16" t="s">
        <v>399</v>
      </c>
      <c r="D597" s="7" t="s">
        <v>6</v>
      </c>
      <c r="E597" s="14"/>
      <c r="F597" s="15">
        <f>E598</f>
        <v>4</v>
      </c>
      <c r="G597" s="57"/>
      <c r="H597" s="43">
        <f t="shared" si="9"/>
        <v>0</v>
      </c>
    </row>
    <row r="598" spans="1:8">
      <c r="A598" s="7"/>
      <c r="B598" s="13"/>
      <c r="C598" s="16">
        <v>4</v>
      </c>
      <c r="D598" s="7"/>
      <c r="E598" s="14">
        <v>4</v>
      </c>
      <c r="F598" s="15"/>
      <c r="G598" s="57"/>
      <c r="H598" s="43"/>
    </row>
    <row r="599" spans="1:8" ht="31.5">
      <c r="A599" s="7" t="s">
        <v>1265</v>
      </c>
      <c r="B599" s="13" t="s">
        <v>1512</v>
      </c>
      <c r="C599" s="16" t="s">
        <v>400</v>
      </c>
      <c r="D599" s="7" t="s">
        <v>6</v>
      </c>
      <c r="E599" s="14"/>
      <c r="F599" s="15">
        <f>E600</f>
        <v>7</v>
      </c>
      <c r="G599" s="57"/>
      <c r="H599" s="43">
        <f t="shared" si="9"/>
        <v>0</v>
      </c>
    </row>
    <row r="600" spans="1:8">
      <c r="A600" s="7"/>
      <c r="B600" s="13"/>
      <c r="C600" s="16" t="s">
        <v>401</v>
      </c>
      <c r="D600" s="7"/>
      <c r="E600" s="14">
        <v>7</v>
      </c>
      <c r="F600" s="15"/>
      <c r="G600" s="57"/>
      <c r="H600" s="43"/>
    </row>
    <row r="601" spans="1:8" ht="31.5">
      <c r="A601" s="7" t="s">
        <v>1266</v>
      </c>
      <c r="B601" s="13" t="s">
        <v>1513</v>
      </c>
      <c r="C601" s="16" t="s">
        <v>402</v>
      </c>
      <c r="D601" s="7" t="s">
        <v>6</v>
      </c>
      <c r="E601" s="14"/>
      <c r="F601" s="15">
        <f>E602</f>
        <v>1</v>
      </c>
      <c r="G601" s="57"/>
      <c r="H601" s="43">
        <f t="shared" si="9"/>
        <v>0</v>
      </c>
    </row>
    <row r="602" spans="1:8">
      <c r="A602" s="7"/>
      <c r="B602" s="13"/>
      <c r="C602" s="16" t="s">
        <v>240</v>
      </c>
      <c r="D602" s="7"/>
      <c r="E602" s="14">
        <v>1</v>
      </c>
      <c r="F602" s="15"/>
      <c r="G602" s="57"/>
      <c r="H602" s="43"/>
    </row>
    <row r="603" spans="1:8" ht="47.25">
      <c r="A603" s="7" t="s">
        <v>1267</v>
      </c>
      <c r="B603" s="13" t="s">
        <v>1514</v>
      </c>
      <c r="C603" s="16" t="s">
        <v>403</v>
      </c>
      <c r="D603" s="7" t="s">
        <v>37</v>
      </c>
      <c r="E603" s="14"/>
      <c r="F603" s="15">
        <f>E604</f>
        <v>16.5</v>
      </c>
      <c r="G603" s="57"/>
      <c r="H603" s="43">
        <f t="shared" si="9"/>
        <v>0</v>
      </c>
    </row>
    <row r="604" spans="1:8">
      <c r="A604" s="7"/>
      <c r="B604" s="13"/>
      <c r="C604" s="16" t="s">
        <v>404</v>
      </c>
      <c r="D604" s="7"/>
      <c r="E604" s="14">
        <v>16.5</v>
      </c>
      <c r="F604" s="15"/>
      <c r="G604" s="57"/>
      <c r="H604" s="43"/>
    </row>
    <row r="605" spans="1:8" ht="47.25">
      <c r="A605" s="7" t="s">
        <v>1268</v>
      </c>
      <c r="B605" s="13" t="s">
        <v>1515</v>
      </c>
      <c r="C605" s="16" t="s">
        <v>405</v>
      </c>
      <c r="D605" s="7" t="s">
        <v>37</v>
      </c>
      <c r="E605" s="14"/>
      <c r="F605" s="15">
        <f>E606</f>
        <v>6.5</v>
      </c>
      <c r="G605" s="57"/>
      <c r="H605" s="43">
        <f t="shared" si="9"/>
        <v>0</v>
      </c>
    </row>
    <row r="606" spans="1:8">
      <c r="A606" s="7"/>
      <c r="B606" s="13"/>
      <c r="C606" s="16" t="s">
        <v>406</v>
      </c>
      <c r="D606" s="7"/>
      <c r="E606" s="14">
        <v>6.5</v>
      </c>
      <c r="F606" s="15"/>
      <c r="G606" s="57"/>
      <c r="H606" s="43"/>
    </row>
    <row r="607" spans="1:8" ht="47.25">
      <c r="A607" s="7" t="s">
        <v>1269</v>
      </c>
      <c r="B607" s="13" t="s">
        <v>1516</v>
      </c>
      <c r="C607" s="16" t="s">
        <v>407</v>
      </c>
      <c r="D607" s="7" t="s">
        <v>37</v>
      </c>
      <c r="E607" s="14"/>
      <c r="F607" s="15">
        <f>E608</f>
        <v>5.2</v>
      </c>
      <c r="G607" s="57"/>
      <c r="H607" s="43">
        <f t="shared" ref="H607:H670" si="10">F607*G607</f>
        <v>0</v>
      </c>
    </row>
    <row r="608" spans="1:8">
      <c r="A608" s="7"/>
      <c r="B608" s="13"/>
      <c r="C608" s="16" t="s">
        <v>408</v>
      </c>
      <c r="D608" s="7"/>
      <c r="E608" s="14">
        <v>5.2</v>
      </c>
      <c r="F608" s="15"/>
      <c r="G608" s="57"/>
      <c r="H608" s="43"/>
    </row>
    <row r="609" spans="1:8" ht="47.25">
      <c r="A609" s="7" t="s">
        <v>1270</v>
      </c>
      <c r="B609" s="13" t="s">
        <v>1517</v>
      </c>
      <c r="C609" s="16" t="s">
        <v>409</v>
      </c>
      <c r="D609" s="7" t="s">
        <v>37</v>
      </c>
      <c r="E609" s="14"/>
      <c r="F609" s="15">
        <f>E610</f>
        <v>68.5</v>
      </c>
      <c r="G609" s="57"/>
      <c r="H609" s="43">
        <f t="shared" si="10"/>
        <v>0</v>
      </c>
    </row>
    <row r="610" spans="1:8">
      <c r="A610" s="7"/>
      <c r="B610" s="13"/>
      <c r="C610" s="16" t="s">
        <v>410</v>
      </c>
      <c r="D610" s="7"/>
      <c r="E610" s="14">
        <v>68.5</v>
      </c>
      <c r="F610" s="15"/>
      <c r="G610" s="57"/>
      <c r="H610" s="43"/>
    </row>
    <row r="611" spans="1:8" ht="47.25">
      <c r="A611" s="7" t="s">
        <v>1271</v>
      </c>
      <c r="B611" s="13" t="s">
        <v>1518</v>
      </c>
      <c r="C611" s="16" t="s">
        <v>411</v>
      </c>
      <c r="D611" s="7" t="s">
        <v>37</v>
      </c>
      <c r="E611" s="14"/>
      <c r="F611" s="15">
        <f>E612</f>
        <v>58.7</v>
      </c>
      <c r="G611" s="57"/>
      <c r="H611" s="43">
        <f t="shared" si="10"/>
        <v>0</v>
      </c>
    </row>
    <row r="612" spans="1:8" ht="31.5">
      <c r="A612" s="7"/>
      <c r="B612" s="13"/>
      <c r="C612" s="16" t="s">
        <v>412</v>
      </c>
      <c r="D612" s="7"/>
      <c r="E612" s="14">
        <v>58.7</v>
      </c>
      <c r="F612" s="15"/>
      <c r="G612" s="57"/>
      <c r="H612" s="43"/>
    </row>
    <row r="613" spans="1:8" ht="31.5">
      <c r="A613" s="7" t="s">
        <v>1272</v>
      </c>
      <c r="B613" s="13" t="s">
        <v>1519</v>
      </c>
      <c r="C613" s="16" t="s">
        <v>413</v>
      </c>
      <c r="D613" s="7" t="s">
        <v>6</v>
      </c>
      <c r="E613" s="14"/>
      <c r="F613" s="15">
        <f>E614</f>
        <v>12</v>
      </c>
      <c r="G613" s="57"/>
      <c r="H613" s="43">
        <f t="shared" si="10"/>
        <v>0</v>
      </c>
    </row>
    <row r="614" spans="1:8">
      <c r="A614" s="7"/>
      <c r="B614" s="13"/>
      <c r="C614" s="16" t="s">
        <v>414</v>
      </c>
      <c r="D614" s="7"/>
      <c r="E614" s="14">
        <v>12</v>
      </c>
      <c r="F614" s="15"/>
      <c r="G614" s="57"/>
      <c r="H614" s="43"/>
    </row>
    <row r="615" spans="1:8" ht="31.5">
      <c r="A615" s="7" t="s">
        <v>1273</v>
      </c>
      <c r="B615" s="13" t="s">
        <v>1520</v>
      </c>
      <c r="C615" s="16" t="s">
        <v>415</v>
      </c>
      <c r="D615" s="7" t="s">
        <v>6</v>
      </c>
      <c r="E615" s="14"/>
      <c r="F615" s="15">
        <f>E616</f>
        <v>10</v>
      </c>
      <c r="G615" s="57"/>
      <c r="H615" s="43">
        <f t="shared" si="10"/>
        <v>0</v>
      </c>
    </row>
    <row r="616" spans="1:8">
      <c r="A616" s="7"/>
      <c r="B616" s="13"/>
      <c r="C616" s="16" t="s">
        <v>416</v>
      </c>
      <c r="D616" s="7"/>
      <c r="E616" s="14">
        <v>10</v>
      </c>
      <c r="F616" s="15"/>
      <c r="G616" s="57"/>
      <c r="H616" s="43"/>
    </row>
    <row r="617" spans="1:8" ht="31.5">
      <c r="A617" s="7" t="s">
        <v>1274</v>
      </c>
      <c r="B617" s="13" t="s">
        <v>1521</v>
      </c>
      <c r="C617" s="16" t="s">
        <v>417</v>
      </c>
      <c r="D617" s="7" t="s">
        <v>6</v>
      </c>
      <c r="E617" s="14"/>
      <c r="F617" s="15">
        <f>E618</f>
        <v>2</v>
      </c>
      <c r="G617" s="57"/>
      <c r="H617" s="43">
        <f t="shared" si="10"/>
        <v>0</v>
      </c>
    </row>
    <row r="618" spans="1:8">
      <c r="A618" s="7"/>
      <c r="B618" s="13"/>
      <c r="C618" s="16">
        <v>2</v>
      </c>
      <c r="D618" s="7"/>
      <c r="E618" s="14">
        <v>2</v>
      </c>
      <c r="F618" s="15"/>
      <c r="G618" s="57"/>
      <c r="H618" s="43"/>
    </row>
    <row r="619" spans="1:8" ht="31.5">
      <c r="A619" s="7" t="s">
        <v>1275</v>
      </c>
      <c r="B619" s="13" t="s">
        <v>1522</v>
      </c>
      <c r="C619" s="16" t="s">
        <v>418</v>
      </c>
      <c r="D619" s="7" t="s">
        <v>6</v>
      </c>
      <c r="E619" s="14"/>
      <c r="F619" s="15">
        <f>E620</f>
        <v>4</v>
      </c>
      <c r="G619" s="57"/>
      <c r="H619" s="43">
        <f t="shared" si="10"/>
        <v>0</v>
      </c>
    </row>
    <row r="620" spans="1:8">
      <c r="A620" s="7"/>
      <c r="B620" s="13"/>
      <c r="C620" s="16">
        <v>4</v>
      </c>
      <c r="D620" s="7"/>
      <c r="E620" s="14">
        <v>4</v>
      </c>
      <c r="F620" s="15"/>
      <c r="G620" s="57"/>
      <c r="H620" s="43"/>
    </row>
    <row r="621" spans="1:8" ht="31.5">
      <c r="A621" s="7" t="s">
        <v>1276</v>
      </c>
      <c r="B621" s="13" t="s">
        <v>1523</v>
      </c>
      <c r="C621" s="16" t="s">
        <v>419</v>
      </c>
      <c r="D621" s="7" t="s">
        <v>6</v>
      </c>
      <c r="E621" s="14"/>
      <c r="F621" s="15">
        <f>E622</f>
        <v>4</v>
      </c>
      <c r="G621" s="57"/>
      <c r="H621" s="43">
        <f t="shared" si="10"/>
        <v>0</v>
      </c>
    </row>
    <row r="622" spans="1:8">
      <c r="A622" s="7"/>
      <c r="B622" s="13"/>
      <c r="C622" s="16">
        <v>4</v>
      </c>
      <c r="D622" s="7"/>
      <c r="E622" s="14">
        <v>4</v>
      </c>
      <c r="F622" s="15"/>
      <c r="G622" s="57"/>
      <c r="H622" s="43"/>
    </row>
    <row r="623" spans="1:8" ht="31.5">
      <c r="A623" s="7" t="s">
        <v>1277</v>
      </c>
      <c r="B623" s="13" t="s">
        <v>1524</v>
      </c>
      <c r="C623" s="16" t="s">
        <v>1643</v>
      </c>
      <c r="D623" s="7" t="s">
        <v>6</v>
      </c>
      <c r="E623" s="14"/>
      <c r="F623" s="15">
        <f>SUM(E625,E624)</f>
        <v>2</v>
      </c>
      <c r="G623" s="57"/>
      <c r="H623" s="43">
        <f t="shared" si="10"/>
        <v>0</v>
      </c>
    </row>
    <row r="624" spans="1:8">
      <c r="A624" s="7"/>
      <c r="B624" s="13"/>
      <c r="C624" s="16" t="s">
        <v>1644</v>
      </c>
      <c r="D624" s="7"/>
      <c r="E624" s="14">
        <v>1</v>
      </c>
      <c r="F624" s="15"/>
      <c r="G624" s="57"/>
      <c r="H624" s="43"/>
    </row>
    <row r="625" spans="1:8">
      <c r="A625" s="7"/>
      <c r="B625" s="13"/>
      <c r="C625" s="16" t="s">
        <v>1645</v>
      </c>
      <c r="D625" s="7"/>
      <c r="E625" s="14">
        <v>1</v>
      </c>
      <c r="F625" s="15"/>
      <c r="G625" s="57"/>
      <c r="H625" s="43"/>
    </row>
    <row r="626" spans="1:8" ht="31.5">
      <c r="A626" s="7" t="s">
        <v>1278</v>
      </c>
      <c r="B626" s="13" t="s">
        <v>1525</v>
      </c>
      <c r="C626" s="16" t="s">
        <v>420</v>
      </c>
      <c r="D626" s="7" t="s">
        <v>6</v>
      </c>
      <c r="E626" s="14"/>
      <c r="F626" s="15">
        <f>E627</f>
        <v>2</v>
      </c>
      <c r="G626" s="57"/>
      <c r="H626" s="43">
        <f t="shared" si="10"/>
        <v>0</v>
      </c>
    </row>
    <row r="627" spans="1:8">
      <c r="A627" s="7"/>
      <c r="B627" s="13"/>
      <c r="C627" s="16">
        <v>2</v>
      </c>
      <c r="D627" s="7"/>
      <c r="E627" s="14">
        <v>2</v>
      </c>
      <c r="F627" s="15"/>
      <c r="G627" s="57"/>
      <c r="H627" s="43"/>
    </row>
    <row r="628" spans="1:8" ht="47.25">
      <c r="A628" s="7" t="s">
        <v>1279</v>
      </c>
      <c r="B628" s="13" t="s">
        <v>1526</v>
      </c>
      <c r="C628" s="16" t="s">
        <v>421</v>
      </c>
      <c r="D628" s="7" t="s">
        <v>239</v>
      </c>
      <c r="E628" s="14"/>
      <c r="F628" s="15">
        <f>E629</f>
        <v>8</v>
      </c>
      <c r="G628" s="57"/>
      <c r="H628" s="43">
        <f t="shared" si="10"/>
        <v>0</v>
      </c>
    </row>
    <row r="629" spans="1:8">
      <c r="A629" s="7"/>
      <c r="B629" s="13"/>
      <c r="C629" s="16" t="s">
        <v>422</v>
      </c>
      <c r="D629" s="7"/>
      <c r="E629" s="14">
        <v>8</v>
      </c>
      <c r="F629" s="15"/>
      <c r="G629" s="57"/>
      <c r="H629" s="43"/>
    </row>
    <row r="630" spans="1:8" ht="31.5">
      <c r="A630" s="7" t="s">
        <v>1280</v>
      </c>
      <c r="B630" s="13" t="s">
        <v>423</v>
      </c>
      <c r="C630" s="16" t="s">
        <v>424</v>
      </c>
      <c r="D630" s="7" t="s">
        <v>425</v>
      </c>
      <c r="E630" s="14"/>
      <c r="F630" s="15">
        <f>E631</f>
        <v>2</v>
      </c>
      <c r="G630" s="57"/>
      <c r="H630" s="43">
        <f t="shared" si="10"/>
        <v>0</v>
      </c>
    </row>
    <row r="631" spans="1:8">
      <c r="A631" s="7"/>
      <c r="B631" s="13"/>
      <c r="C631" s="16">
        <v>2</v>
      </c>
      <c r="D631" s="7"/>
      <c r="E631" s="14">
        <v>2</v>
      </c>
      <c r="F631" s="15"/>
      <c r="G631" s="57"/>
      <c r="H631" s="43"/>
    </row>
    <row r="632" spans="1:8" ht="31.5">
      <c r="A632" s="7" t="s">
        <v>1281</v>
      </c>
      <c r="B632" s="13" t="s">
        <v>1527</v>
      </c>
      <c r="C632" s="16" t="s">
        <v>426</v>
      </c>
      <c r="D632" s="7" t="s">
        <v>239</v>
      </c>
      <c r="E632" s="14"/>
      <c r="F632" s="15">
        <f>E633</f>
        <v>10</v>
      </c>
      <c r="G632" s="57"/>
      <c r="H632" s="43">
        <f t="shared" si="10"/>
        <v>0</v>
      </c>
    </row>
    <row r="633" spans="1:8">
      <c r="A633" s="7"/>
      <c r="B633" s="13"/>
      <c r="C633" s="16" t="s">
        <v>1089</v>
      </c>
      <c r="D633" s="7"/>
      <c r="E633" s="14">
        <v>10</v>
      </c>
      <c r="F633" s="15"/>
      <c r="G633" s="57"/>
      <c r="H633" s="43"/>
    </row>
    <row r="634" spans="1:8" ht="31.5">
      <c r="A634" s="7" t="s">
        <v>1282</v>
      </c>
      <c r="B634" s="13" t="s">
        <v>1528</v>
      </c>
      <c r="C634" s="16" t="s">
        <v>427</v>
      </c>
      <c r="D634" s="7" t="s">
        <v>239</v>
      </c>
      <c r="E634" s="14"/>
      <c r="F634" s="15">
        <f>E635</f>
        <v>3</v>
      </c>
      <c r="G634" s="57"/>
      <c r="H634" s="43">
        <f t="shared" si="10"/>
        <v>0</v>
      </c>
    </row>
    <row r="635" spans="1:8">
      <c r="A635" s="7"/>
      <c r="B635" s="13"/>
      <c r="C635" s="16">
        <v>3</v>
      </c>
      <c r="D635" s="7"/>
      <c r="E635" s="14">
        <v>3</v>
      </c>
      <c r="F635" s="15"/>
      <c r="G635" s="57"/>
      <c r="H635" s="43"/>
    </row>
    <row r="636" spans="1:8" ht="31.5">
      <c r="A636" s="7" t="s">
        <v>1283</v>
      </c>
      <c r="B636" s="13" t="s">
        <v>1529</v>
      </c>
      <c r="C636" s="16" t="s">
        <v>428</v>
      </c>
      <c r="D636" s="7" t="s">
        <v>239</v>
      </c>
      <c r="E636" s="14"/>
      <c r="F636" s="15">
        <f>E637</f>
        <v>8</v>
      </c>
      <c r="G636" s="57"/>
      <c r="H636" s="43">
        <f t="shared" si="10"/>
        <v>0</v>
      </c>
    </row>
    <row r="637" spans="1:8">
      <c r="A637" s="7"/>
      <c r="B637" s="13"/>
      <c r="C637" s="16" t="s">
        <v>422</v>
      </c>
      <c r="D637" s="7"/>
      <c r="E637" s="14">
        <v>8</v>
      </c>
      <c r="F637" s="15"/>
      <c r="G637" s="57"/>
      <c r="H637" s="43"/>
    </row>
    <row r="638" spans="1:8" ht="47.25">
      <c r="A638" s="7" t="s">
        <v>1284</v>
      </c>
      <c r="B638" s="13" t="s">
        <v>429</v>
      </c>
      <c r="C638" s="16" t="s">
        <v>430</v>
      </c>
      <c r="D638" s="7" t="s">
        <v>425</v>
      </c>
      <c r="E638" s="14"/>
      <c r="F638" s="15">
        <f>E639</f>
        <v>2</v>
      </c>
      <c r="G638" s="57"/>
      <c r="H638" s="43">
        <f t="shared" si="10"/>
        <v>0</v>
      </c>
    </row>
    <row r="639" spans="1:8">
      <c r="A639" s="7"/>
      <c r="B639" s="13"/>
      <c r="C639" s="16">
        <v>2</v>
      </c>
      <c r="D639" s="7"/>
      <c r="E639" s="14">
        <v>2</v>
      </c>
      <c r="F639" s="15"/>
      <c r="G639" s="57"/>
      <c r="H639" s="43"/>
    </row>
    <row r="640" spans="1:8" ht="31.5">
      <c r="A640" s="7" t="s">
        <v>1285</v>
      </c>
      <c r="B640" s="13" t="s">
        <v>1530</v>
      </c>
      <c r="C640" s="16" t="s">
        <v>431</v>
      </c>
      <c r="D640" s="7" t="s">
        <v>6</v>
      </c>
      <c r="E640" s="14"/>
      <c r="F640" s="15">
        <f>E641</f>
        <v>10</v>
      </c>
      <c r="G640" s="57"/>
      <c r="H640" s="43">
        <f t="shared" si="10"/>
        <v>0</v>
      </c>
    </row>
    <row r="641" spans="1:8">
      <c r="A641" s="7"/>
      <c r="B641" s="13"/>
      <c r="C641" s="16" t="s">
        <v>1089</v>
      </c>
      <c r="D641" s="7"/>
      <c r="E641" s="14">
        <v>10</v>
      </c>
      <c r="F641" s="15"/>
      <c r="G641" s="57"/>
      <c r="H641" s="43"/>
    </row>
    <row r="642" spans="1:8" ht="31.5">
      <c r="A642" s="7" t="s">
        <v>1286</v>
      </c>
      <c r="B642" s="13" t="s">
        <v>1531</v>
      </c>
      <c r="C642" s="16" t="s">
        <v>432</v>
      </c>
      <c r="D642" s="7" t="s">
        <v>239</v>
      </c>
      <c r="E642" s="14"/>
      <c r="F642" s="15">
        <f>E643</f>
        <v>10</v>
      </c>
      <c r="G642" s="57"/>
      <c r="H642" s="43">
        <f t="shared" si="10"/>
        <v>0</v>
      </c>
    </row>
    <row r="643" spans="1:8">
      <c r="A643" s="7"/>
      <c r="B643" s="13"/>
      <c r="C643" s="16" t="s">
        <v>1089</v>
      </c>
      <c r="D643" s="7"/>
      <c r="E643" s="14">
        <v>10</v>
      </c>
      <c r="F643" s="15"/>
      <c r="G643" s="57"/>
      <c r="H643" s="43"/>
    </row>
    <row r="644" spans="1:8" ht="47.25">
      <c r="A644" s="7" t="s">
        <v>1287</v>
      </c>
      <c r="B644" s="13" t="s">
        <v>1489</v>
      </c>
      <c r="C644" s="16" t="s">
        <v>366</v>
      </c>
      <c r="D644" s="7" t="s">
        <v>37</v>
      </c>
      <c r="E644" s="14"/>
      <c r="F644" s="15">
        <f>E645</f>
        <v>20</v>
      </c>
      <c r="G644" s="57"/>
      <c r="H644" s="43">
        <f t="shared" si="10"/>
        <v>0</v>
      </c>
    </row>
    <row r="645" spans="1:8">
      <c r="A645" s="7"/>
      <c r="B645" s="13"/>
      <c r="C645" s="16" t="s">
        <v>433</v>
      </c>
      <c r="D645" s="7"/>
      <c r="E645" s="14">
        <v>20</v>
      </c>
      <c r="F645" s="15"/>
      <c r="G645" s="57"/>
      <c r="H645" s="43"/>
    </row>
    <row r="646" spans="1:8" ht="47.25">
      <c r="A646" s="7" t="s">
        <v>1288</v>
      </c>
      <c r="B646" s="13" t="s">
        <v>1532</v>
      </c>
      <c r="C646" s="16" t="s">
        <v>434</v>
      </c>
      <c r="D646" s="7" t="s">
        <v>37</v>
      </c>
      <c r="E646" s="14"/>
      <c r="F646" s="15">
        <f>E647</f>
        <v>17.079999999999998</v>
      </c>
      <c r="G646" s="57"/>
      <c r="H646" s="43">
        <f t="shared" si="10"/>
        <v>0</v>
      </c>
    </row>
    <row r="647" spans="1:8">
      <c r="A647" s="7"/>
      <c r="B647" s="13"/>
      <c r="C647" s="16" t="s">
        <v>435</v>
      </c>
      <c r="D647" s="7"/>
      <c r="E647" s="14">
        <v>17.079999999999998</v>
      </c>
      <c r="F647" s="15"/>
      <c r="G647" s="57"/>
      <c r="H647" s="43"/>
    </row>
    <row r="648" spans="1:8" ht="31.5">
      <c r="A648" s="7" t="s">
        <v>1289</v>
      </c>
      <c r="B648" s="13" t="s">
        <v>1533</v>
      </c>
      <c r="C648" s="16" t="s">
        <v>436</v>
      </c>
      <c r="D648" s="7" t="s">
        <v>6</v>
      </c>
      <c r="E648" s="14"/>
      <c r="F648" s="15">
        <f>E649</f>
        <v>3</v>
      </c>
      <c r="G648" s="57"/>
      <c r="H648" s="43">
        <f t="shared" si="10"/>
        <v>0</v>
      </c>
    </row>
    <row r="649" spans="1:8">
      <c r="A649" s="7"/>
      <c r="B649" s="13"/>
      <c r="C649" s="16">
        <v>3</v>
      </c>
      <c r="D649" s="7"/>
      <c r="E649" s="14">
        <v>3</v>
      </c>
      <c r="F649" s="15"/>
      <c r="G649" s="57"/>
      <c r="H649" s="43"/>
    </row>
    <row r="650" spans="1:8" ht="47.25">
      <c r="A650" s="7" t="s">
        <v>1290</v>
      </c>
      <c r="B650" s="13" t="s">
        <v>1534</v>
      </c>
      <c r="C650" s="16" t="s">
        <v>1090</v>
      </c>
      <c r="D650" s="7" t="s">
        <v>6</v>
      </c>
      <c r="E650" s="14"/>
      <c r="F650" s="15">
        <f>E651</f>
        <v>3</v>
      </c>
      <c r="G650" s="57"/>
      <c r="H650" s="43">
        <f t="shared" si="10"/>
        <v>0</v>
      </c>
    </row>
    <row r="651" spans="1:8">
      <c r="A651" s="7"/>
      <c r="B651" s="13"/>
      <c r="C651" s="16" t="s">
        <v>279</v>
      </c>
      <c r="D651" s="7"/>
      <c r="E651" s="14">
        <v>3</v>
      </c>
      <c r="F651" s="15"/>
      <c r="G651" s="57"/>
      <c r="H651" s="43"/>
    </row>
    <row r="652" spans="1:8" ht="31.5">
      <c r="A652" s="7" t="s">
        <v>1291</v>
      </c>
      <c r="B652" s="13" t="s">
        <v>1535</v>
      </c>
      <c r="C652" s="16" t="s">
        <v>1091</v>
      </c>
      <c r="D652" s="7" t="s">
        <v>37</v>
      </c>
      <c r="E652" s="14"/>
      <c r="F652" s="21">
        <f>E653+E654</f>
        <v>80.240000000000009</v>
      </c>
      <c r="G652" s="57"/>
      <c r="H652" s="43">
        <f t="shared" si="10"/>
        <v>0</v>
      </c>
    </row>
    <row r="653" spans="1:8">
      <c r="A653" s="7"/>
      <c r="B653" s="13"/>
      <c r="C653" s="16" t="s">
        <v>438</v>
      </c>
      <c r="D653" s="7"/>
      <c r="E653" s="14">
        <v>30.14</v>
      </c>
      <c r="F653" s="15"/>
      <c r="G653" s="57"/>
      <c r="H653" s="43"/>
    </row>
    <row r="654" spans="1:8">
      <c r="A654" s="7"/>
      <c r="B654" s="13"/>
      <c r="C654" s="16" t="s">
        <v>439</v>
      </c>
      <c r="D654" s="7"/>
      <c r="E654" s="14">
        <v>50.1</v>
      </c>
      <c r="F654" s="15"/>
      <c r="G654" s="57"/>
      <c r="H654" s="43"/>
    </row>
    <row r="655" spans="1:8" ht="31.5">
      <c r="A655" s="7" t="s">
        <v>1292</v>
      </c>
      <c r="B655" s="13" t="s">
        <v>1536</v>
      </c>
      <c r="C655" s="16" t="s">
        <v>1092</v>
      </c>
      <c r="D655" s="7" t="s">
        <v>37</v>
      </c>
      <c r="E655" s="14"/>
      <c r="F655" s="15">
        <f>SUM(E656:E657)</f>
        <v>34.700000000000003</v>
      </c>
      <c r="G655" s="57"/>
      <c r="H655" s="43">
        <f t="shared" si="10"/>
        <v>0</v>
      </c>
    </row>
    <row r="656" spans="1:8">
      <c r="A656" s="7"/>
      <c r="B656" s="13"/>
      <c r="C656" s="16" t="s">
        <v>442</v>
      </c>
      <c r="D656" s="7"/>
      <c r="E656" s="14">
        <v>18</v>
      </c>
      <c r="F656" s="15"/>
      <c r="G656" s="57"/>
      <c r="H656" s="43"/>
    </row>
    <row r="657" spans="1:8">
      <c r="A657" s="7"/>
      <c r="B657" s="13"/>
      <c r="C657" s="16" t="s">
        <v>443</v>
      </c>
      <c r="D657" s="7"/>
      <c r="E657" s="14">
        <v>16.7</v>
      </c>
      <c r="F657" s="15"/>
      <c r="G657" s="57"/>
      <c r="H657" s="43"/>
    </row>
    <row r="658" spans="1:8" ht="31.5">
      <c r="A658" s="7" t="s">
        <v>1293</v>
      </c>
      <c r="B658" s="13" t="s">
        <v>1537</v>
      </c>
      <c r="C658" s="16" t="s">
        <v>1093</v>
      </c>
      <c r="D658" s="7" t="s">
        <v>37</v>
      </c>
      <c r="E658" s="14"/>
      <c r="F658" s="15">
        <f>E659</f>
        <v>19</v>
      </c>
      <c r="G658" s="57"/>
      <c r="H658" s="43">
        <f t="shared" si="10"/>
        <v>0</v>
      </c>
    </row>
    <row r="659" spans="1:8">
      <c r="A659" s="7"/>
      <c r="B659" s="13"/>
      <c r="C659" s="16" t="s">
        <v>445</v>
      </c>
      <c r="D659" s="7"/>
      <c r="E659" s="14">
        <v>19</v>
      </c>
      <c r="F659" s="15"/>
      <c r="G659" s="57"/>
      <c r="H659" s="43"/>
    </row>
    <row r="660" spans="1:8" ht="31.5">
      <c r="A660" s="7" t="s">
        <v>1294</v>
      </c>
      <c r="B660" s="13" t="s">
        <v>1537</v>
      </c>
      <c r="C660" s="16" t="s">
        <v>1094</v>
      </c>
      <c r="D660" s="7" t="s">
        <v>37</v>
      </c>
      <c r="E660" s="14"/>
      <c r="F660" s="15">
        <f>E661</f>
        <v>16.7</v>
      </c>
      <c r="G660" s="57"/>
      <c r="H660" s="43">
        <f t="shared" si="10"/>
        <v>0</v>
      </c>
    </row>
    <row r="661" spans="1:8">
      <c r="A661" s="7"/>
      <c r="B661" s="13"/>
      <c r="C661" s="16" t="s">
        <v>443</v>
      </c>
      <c r="D661" s="7"/>
      <c r="E661" s="14">
        <v>16.7</v>
      </c>
      <c r="F661" s="15"/>
      <c r="G661" s="57"/>
      <c r="H661" s="43"/>
    </row>
    <row r="662" spans="1:8" ht="31.5">
      <c r="A662" s="7" t="s">
        <v>1295</v>
      </c>
      <c r="B662" s="13" t="s">
        <v>1538</v>
      </c>
      <c r="C662" s="16" t="s">
        <v>447</v>
      </c>
      <c r="D662" s="7" t="s">
        <v>6</v>
      </c>
      <c r="E662" s="14"/>
      <c r="F662" s="15">
        <f>E663</f>
        <v>112.32</v>
      </c>
      <c r="G662" s="57"/>
      <c r="H662" s="43">
        <f t="shared" si="10"/>
        <v>0</v>
      </c>
    </row>
    <row r="663" spans="1:8" ht="31.5">
      <c r="A663" s="7"/>
      <c r="B663" s="13"/>
      <c r="C663" s="16" t="s">
        <v>448</v>
      </c>
      <c r="D663" s="7"/>
      <c r="E663" s="14">
        <v>112.32</v>
      </c>
      <c r="F663" s="15"/>
      <c r="G663" s="57"/>
      <c r="H663" s="43"/>
    </row>
    <row r="664" spans="1:8" ht="47.25">
      <c r="A664" s="7" t="s">
        <v>1296</v>
      </c>
      <c r="B664" s="13" t="s">
        <v>1539</v>
      </c>
      <c r="C664" s="16" t="s">
        <v>1095</v>
      </c>
      <c r="D664" s="7" t="s">
        <v>6</v>
      </c>
      <c r="E664" s="14"/>
      <c r="F664" s="15">
        <f>E665</f>
        <v>12</v>
      </c>
      <c r="G664" s="57"/>
      <c r="H664" s="43">
        <f t="shared" si="10"/>
        <v>0</v>
      </c>
    </row>
    <row r="665" spans="1:8">
      <c r="A665" s="7"/>
      <c r="B665" s="13"/>
      <c r="C665" s="16" t="s">
        <v>1096</v>
      </c>
      <c r="D665" s="7"/>
      <c r="E665" s="14">
        <v>12</v>
      </c>
      <c r="F665" s="15"/>
      <c r="G665" s="57"/>
      <c r="H665" s="43"/>
    </row>
    <row r="666" spans="1:8" ht="31.5">
      <c r="A666" s="7" t="s">
        <v>1297</v>
      </c>
      <c r="B666" s="13" t="s">
        <v>1540</v>
      </c>
      <c r="C666" s="16" t="s">
        <v>449</v>
      </c>
      <c r="D666" s="7" t="s">
        <v>6</v>
      </c>
      <c r="E666" s="14"/>
      <c r="F666" s="15">
        <f>E667</f>
        <v>34</v>
      </c>
      <c r="G666" s="57"/>
      <c r="H666" s="43">
        <f t="shared" si="10"/>
        <v>0</v>
      </c>
    </row>
    <row r="667" spans="1:8">
      <c r="A667" s="7"/>
      <c r="B667" s="13"/>
      <c r="C667" s="16" t="s">
        <v>450</v>
      </c>
      <c r="D667" s="7"/>
      <c r="E667" s="14">
        <v>34</v>
      </c>
      <c r="F667" s="15"/>
      <c r="G667" s="57"/>
      <c r="H667" s="43"/>
    </row>
    <row r="668" spans="1:8" ht="47.25">
      <c r="A668" s="7" t="s">
        <v>1298</v>
      </c>
      <c r="B668" s="13" t="s">
        <v>1541</v>
      </c>
      <c r="C668" s="16" t="s">
        <v>451</v>
      </c>
      <c r="D668" s="7" t="s">
        <v>37</v>
      </c>
      <c r="E668" s="14"/>
      <c r="F668" s="15">
        <f>E669</f>
        <v>80.239999999999995</v>
      </c>
      <c r="G668" s="57"/>
      <c r="H668" s="43">
        <f t="shared" si="10"/>
        <v>0</v>
      </c>
    </row>
    <row r="669" spans="1:8">
      <c r="A669" s="7"/>
      <c r="B669" s="13"/>
      <c r="C669" s="16" t="s">
        <v>440</v>
      </c>
      <c r="D669" s="7"/>
      <c r="E669" s="14">
        <v>80.239999999999995</v>
      </c>
      <c r="F669" s="15"/>
      <c r="G669" s="57"/>
      <c r="H669" s="43"/>
    </row>
    <row r="670" spans="1:8" ht="47.25">
      <c r="A670" s="7" t="s">
        <v>1299</v>
      </c>
      <c r="B670" s="13" t="s">
        <v>1542</v>
      </c>
      <c r="C670" s="16" t="s">
        <v>452</v>
      </c>
      <c r="D670" s="7" t="s">
        <v>37</v>
      </c>
      <c r="E670" s="14"/>
      <c r="F670" s="15">
        <f>E671</f>
        <v>34.700000000000003</v>
      </c>
      <c r="G670" s="57"/>
      <c r="H670" s="43">
        <f t="shared" si="10"/>
        <v>0</v>
      </c>
    </row>
    <row r="671" spans="1:8">
      <c r="A671" s="7"/>
      <c r="B671" s="13"/>
      <c r="C671" s="16" t="s">
        <v>444</v>
      </c>
      <c r="D671" s="7"/>
      <c r="E671" s="14">
        <v>34.700000000000003</v>
      </c>
      <c r="F671" s="15"/>
      <c r="G671" s="57"/>
      <c r="H671" s="43"/>
    </row>
    <row r="672" spans="1:8" ht="47.25">
      <c r="A672" s="7" t="s">
        <v>1300</v>
      </c>
      <c r="B672" s="13" t="s">
        <v>1543</v>
      </c>
      <c r="C672" s="16" t="s">
        <v>453</v>
      </c>
      <c r="D672" s="7" t="s">
        <v>37</v>
      </c>
      <c r="E672" s="14"/>
      <c r="F672" s="15">
        <f>E673</f>
        <v>52.78</v>
      </c>
      <c r="G672" s="57"/>
      <c r="H672" s="43">
        <f t="shared" ref="H672:H733" si="11">F672*G672</f>
        <v>0</v>
      </c>
    </row>
    <row r="673" spans="1:8">
      <c r="A673" s="7"/>
      <c r="B673" s="13"/>
      <c r="C673" s="16" t="s">
        <v>454</v>
      </c>
      <c r="D673" s="7"/>
      <c r="E673" s="14">
        <v>52.78</v>
      </c>
      <c r="F673" s="15"/>
      <c r="G673" s="57"/>
      <c r="H673" s="43"/>
    </row>
    <row r="674" spans="1:8" ht="47.25">
      <c r="A674" s="7" t="s">
        <v>1301</v>
      </c>
      <c r="B674" s="13" t="s">
        <v>1544</v>
      </c>
      <c r="C674" s="16" t="s">
        <v>455</v>
      </c>
      <c r="D674" s="7" t="s">
        <v>37</v>
      </c>
      <c r="E674" s="14"/>
      <c r="F674" s="15">
        <f>E675</f>
        <v>20</v>
      </c>
      <c r="G674" s="57"/>
      <c r="H674" s="43">
        <f t="shared" si="11"/>
        <v>0</v>
      </c>
    </row>
    <row r="675" spans="1:8">
      <c r="A675" s="7"/>
      <c r="B675" s="13"/>
      <c r="C675" s="16" t="s">
        <v>85</v>
      </c>
      <c r="D675" s="7"/>
      <c r="E675" s="14">
        <v>20</v>
      </c>
      <c r="F675" s="15"/>
      <c r="G675" s="57"/>
      <c r="H675" s="43"/>
    </row>
    <row r="676" spans="1:8" ht="31.5">
      <c r="A676" s="7" t="s">
        <v>1302</v>
      </c>
      <c r="B676" s="13" t="s">
        <v>195</v>
      </c>
      <c r="C676" s="16" t="s">
        <v>456</v>
      </c>
      <c r="D676" s="7" t="s">
        <v>239</v>
      </c>
      <c r="E676" s="14"/>
      <c r="F676" s="15">
        <f>E677</f>
        <v>1</v>
      </c>
      <c r="G676" s="57"/>
      <c r="H676" s="43">
        <f t="shared" si="11"/>
        <v>0</v>
      </c>
    </row>
    <row r="677" spans="1:8">
      <c r="A677" s="7"/>
      <c r="B677" s="13"/>
      <c r="C677" s="16">
        <v>1</v>
      </c>
      <c r="D677" s="7"/>
      <c r="E677" s="14">
        <v>1</v>
      </c>
      <c r="F677" s="15"/>
      <c r="G677" s="57"/>
      <c r="H677" s="43"/>
    </row>
    <row r="678" spans="1:8" ht="47.25">
      <c r="A678" s="7" t="s">
        <v>1303</v>
      </c>
      <c r="B678" s="13" t="s">
        <v>1545</v>
      </c>
      <c r="C678" s="16" t="s">
        <v>457</v>
      </c>
      <c r="D678" s="7" t="s">
        <v>373</v>
      </c>
      <c r="E678" s="14"/>
      <c r="F678" s="15">
        <f>E679</f>
        <v>37</v>
      </c>
      <c r="G678" s="57"/>
      <c r="H678" s="43">
        <f t="shared" si="11"/>
        <v>0</v>
      </c>
    </row>
    <row r="679" spans="1:8">
      <c r="A679" s="7"/>
      <c r="B679" s="13"/>
      <c r="C679" s="16" t="s">
        <v>458</v>
      </c>
      <c r="D679" s="7"/>
      <c r="E679" s="14">
        <v>37</v>
      </c>
      <c r="F679" s="15"/>
      <c r="G679" s="57"/>
      <c r="H679" s="43"/>
    </row>
    <row r="680" spans="1:8" ht="31.5">
      <c r="A680" s="7" t="s">
        <v>1304</v>
      </c>
      <c r="B680" s="13" t="s">
        <v>1546</v>
      </c>
      <c r="C680" s="16" t="s">
        <v>459</v>
      </c>
      <c r="D680" s="7" t="s">
        <v>37</v>
      </c>
      <c r="E680" s="14"/>
      <c r="F680" s="15">
        <f>E681</f>
        <v>150.63999999999999</v>
      </c>
      <c r="G680" s="57"/>
      <c r="H680" s="43">
        <f t="shared" si="11"/>
        <v>0</v>
      </c>
    </row>
    <row r="681" spans="1:8">
      <c r="A681" s="7"/>
      <c r="B681" s="13"/>
      <c r="C681" s="16" t="s">
        <v>460</v>
      </c>
      <c r="D681" s="7"/>
      <c r="E681" s="14">
        <v>150.63999999999999</v>
      </c>
      <c r="F681" s="15"/>
      <c r="G681" s="57"/>
      <c r="H681" s="43"/>
    </row>
    <row r="682" spans="1:8">
      <c r="A682" s="7" t="s">
        <v>1305</v>
      </c>
      <c r="B682" s="13" t="s">
        <v>195</v>
      </c>
      <c r="C682" s="16" t="s">
        <v>461</v>
      </c>
      <c r="D682" s="7" t="s">
        <v>239</v>
      </c>
      <c r="E682" s="14"/>
      <c r="F682" s="15">
        <f>E683</f>
        <v>1</v>
      </c>
      <c r="G682" s="57"/>
      <c r="H682" s="43">
        <f t="shared" si="11"/>
        <v>0</v>
      </c>
    </row>
    <row r="683" spans="1:8">
      <c r="A683" s="7"/>
      <c r="B683" s="13"/>
      <c r="C683" s="16">
        <v>1</v>
      </c>
      <c r="D683" s="7"/>
      <c r="E683" s="14">
        <v>1</v>
      </c>
      <c r="F683" s="15"/>
      <c r="G683" s="57"/>
      <c r="H683" s="43"/>
    </row>
    <row r="684" spans="1:8" s="4" customFormat="1" ht="63">
      <c r="A684" s="55">
        <v>16</v>
      </c>
      <c r="B684" s="10"/>
      <c r="C684" s="33" t="s">
        <v>1097</v>
      </c>
      <c r="D684" s="9"/>
      <c r="E684" s="11"/>
      <c r="F684" s="12"/>
      <c r="G684" s="59"/>
      <c r="H684" s="43">
        <f>SUM(H685:H727)</f>
        <v>0</v>
      </c>
    </row>
    <row r="685" spans="1:8" ht="47.25">
      <c r="A685" s="7" t="s">
        <v>1306</v>
      </c>
      <c r="B685" s="13" t="s">
        <v>1547</v>
      </c>
      <c r="C685" s="16" t="s">
        <v>462</v>
      </c>
      <c r="D685" s="7" t="s">
        <v>10</v>
      </c>
      <c r="E685" s="14"/>
      <c r="F685" s="15">
        <f>SUM(E686:E687)</f>
        <v>9.81</v>
      </c>
      <c r="G685" s="57"/>
      <c r="H685" s="43">
        <f t="shared" si="11"/>
        <v>0</v>
      </c>
    </row>
    <row r="686" spans="1:8">
      <c r="A686" s="7"/>
      <c r="B686" s="13"/>
      <c r="C686" s="16" t="s">
        <v>463</v>
      </c>
      <c r="D686" s="7"/>
      <c r="E686" s="14">
        <v>3.153</v>
      </c>
      <c r="F686" s="15"/>
      <c r="G686" s="57"/>
      <c r="H686" s="43"/>
    </row>
    <row r="687" spans="1:8">
      <c r="A687" s="7"/>
      <c r="B687" s="13"/>
      <c r="C687" s="16" t="s">
        <v>464</v>
      </c>
      <c r="D687" s="7"/>
      <c r="E687" s="14">
        <v>6.657</v>
      </c>
      <c r="F687" s="15"/>
      <c r="G687" s="57"/>
      <c r="H687" s="43"/>
    </row>
    <row r="688" spans="1:8" ht="47.25">
      <c r="A688" s="7" t="s">
        <v>305</v>
      </c>
      <c r="B688" s="13" t="s">
        <v>1548</v>
      </c>
      <c r="C688" s="16" t="s">
        <v>465</v>
      </c>
      <c r="D688" s="7" t="s">
        <v>10</v>
      </c>
      <c r="E688" s="14"/>
      <c r="F688" s="15">
        <f>SUM(E689:E691)</f>
        <v>69.841000000000008</v>
      </c>
      <c r="G688" s="57"/>
      <c r="H688" s="43">
        <f t="shared" si="11"/>
        <v>0</v>
      </c>
    </row>
    <row r="689" spans="1:8" ht="31.5">
      <c r="A689" s="7"/>
      <c r="B689" s="13"/>
      <c r="C689" s="16" t="s">
        <v>466</v>
      </c>
      <c r="D689" s="7"/>
      <c r="E689" s="14">
        <v>42.264000000000003</v>
      </c>
      <c r="F689" s="15"/>
      <c r="G689" s="57"/>
      <c r="H689" s="43"/>
    </row>
    <row r="690" spans="1:8">
      <c r="A690" s="7"/>
      <c r="B690" s="13"/>
      <c r="C690" s="16" t="s">
        <v>467</v>
      </c>
      <c r="D690" s="7"/>
      <c r="E690" s="14">
        <v>21.100999999999999</v>
      </c>
      <c r="F690" s="15"/>
      <c r="G690" s="57"/>
      <c r="H690" s="43"/>
    </row>
    <row r="691" spans="1:8" ht="31.5">
      <c r="A691" s="7"/>
      <c r="B691" s="13"/>
      <c r="C691" s="16" t="s">
        <v>468</v>
      </c>
      <c r="D691" s="7"/>
      <c r="E691" s="14">
        <v>6.476</v>
      </c>
      <c r="F691" s="15"/>
      <c r="G691" s="57"/>
      <c r="H691" s="43"/>
    </row>
    <row r="692" spans="1:8" ht="47.25">
      <c r="A692" s="7" t="s">
        <v>1307</v>
      </c>
      <c r="B692" s="13" t="s">
        <v>1549</v>
      </c>
      <c r="C692" s="16" t="s">
        <v>469</v>
      </c>
      <c r="D692" s="7" t="s">
        <v>10</v>
      </c>
      <c r="E692" s="14"/>
      <c r="F692" s="15">
        <f>SUM(E693:E694)</f>
        <v>89.906999999999996</v>
      </c>
      <c r="G692" s="57"/>
      <c r="H692" s="43">
        <f t="shared" si="11"/>
        <v>0</v>
      </c>
    </row>
    <row r="693" spans="1:8" ht="31.5">
      <c r="A693" s="7"/>
      <c r="B693" s="13"/>
      <c r="C693" s="16" t="s">
        <v>470</v>
      </c>
      <c r="D693" s="7"/>
      <c r="E693" s="14">
        <v>49.494999999999997</v>
      </c>
      <c r="F693" s="15"/>
      <c r="G693" s="57"/>
      <c r="H693" s="43"/>
    </row>
    <row r="694" spans="1:8" ht="31.5">
      <c r="A694" s="7"/>
      <c r="B694" s="13"/>
      <c r="C694" s="16" t="s">
        <v>471</v>
      </c>
      <c r="D694" s="7"/>
      <c r="E694" s="14">
        <v>40.411999999999999</v>
      </c>
      <c r="F694" s="15"/>
      <c r="G694" s="57"/>
      <c r="H694" s="43"/>
    </row>
    <row r="695" spans="1:8" ht="31.5">
      <c r="A695" s="7" t="s">
        <v>1308</v>
      </c>
      <c r="B695" s="13" t="s">
        <v>1550</v>
      </c>
      <c r="C695" s="16" t="s">
        <v>472</v>
      </c>
      <c r="D695" s="7" t="s">
        <v>6</v>
      </c>
      <c r="E695" s="14"/>
      <c r="F695" s="15">
        <f>SUM(E696:E697)</f>
        <v>48</v>
      </c>
      <c r="G695" s="57"/>
      <c r="H695" s="43">
        <f t="shared" si="11"/>
        <v>0</v>
      </c>
    </row>
    <row r="696" spans="1:8">
      <c r="A696" s="7"/>
      <c r="B696" s="13"/>
      <c r="C696" s="16">
        <v>20</v>
      </c>
      <c r="D696" s="7"/>
      <c r="E696" s="14">
        <v>20</v>
      </c>
      <c r="F696" s="15"/>
      <c r="G696" s="57"/>
      <c r="H696" s="43"/>
    </row>
    <row r="697" spans="1:8">
      <c r="A697" s="7"/>
      <c r="B697" s="13"/>
      <c r="C697" s="16">
        <v>28</v>
      </c>
      <c r="D697" s="7"/>
      <c r="E697" s="14">
        <v>28</v>
      </c>
      <c r="F697" s="15"/>
      <c r="G697" s="57"/>
      <c r="H697" s="43"/>
    </row>
    <row r="698" spans="1:8" ht="31.5">
      <c r="A698" s="7" t="s">
        <v>334</v>
      </c>
      <c r="B698" s="13" t="s">
        <v>1551</v>
      </c>
      <c r="C698" s="16" t="s">
        <v>473</v>
      </c>
      <c r="D698" s="7" t="s">
        <v>6</v>
      </c>
      <c r="E698" s="14"/>
      <c r="F698" s="15">
        <f>E699</f>
        <v>8</v>
      </c>
      <c r="G698" s="57"/>
      <c r="H698" s="43">
        <f t="shared" si="11"/>
        <v>0</v>
      </c>
    </row>
    <row r="699" spans="1:8">
      <c r="A699" s="7"/>
      <c r="B699" s="13"/>
      <c r="C699" s="16">
        <v>8</v>
      </c>
      <c r="D699" s="7"/>
      <c r="E699" s="14">
        <v>8</v>
      </c>
      <c r="F699" s="15"/>
      <c r="G699" s="57"/>
      <c r="H699" s="43"/>
    </row>
    <row r="700" spans="1:8" ht="47.25">
      <c r="A700" s="7" t="s">
        <v>1309</v>
      </c>
      <c r="B700" s="13" t="s">
        <v>1552</v>
      </c>
      <c r="C700" s="16" t="s">
        <v>474</v>
      </c>
      <c r="D700" s="7" t="s">
        <v>10</v>
      </c>
      <c r="E700" s="14"/>
      <c r="F700" s="15">
        <f>E701</f>
        <v>55.5</v>
      </c>
      <c r="G700" s="57"/>
      <c r="H700" s="43">
        <f t="shared" si="11"/>
        <v>0</v>
      </c>
    </row>
    <row r="701" spans="1:8">
      <c r="A701" s="7"/>
      <c r="B701" s="13"/>
      <c r="C701" s="16" t="s">
        <v>475</v>
      </c>
      <c r="D701" s="7"/>
      <c r="E701" s="14">
        <v>55.5</v>
      </c>
      <c r="F701" s="15"/>
      <c r="G701" s="57"/>
      <c r="H701" s="43"/>
    </row>
    <row r="702" spans="1:8" ht="47.25">
      <c r="A702" s="7" t="s">
        <v>1310</v>
      </c>
      <c r="B702" s="13" t="s">
        <v>1553</v>
      </c>
      <c r="C702" s="16" t="s">
        <v>476</v>
      </c>
      <c r="D702" s="7" t="s">
        <v>6</v>
      </c>
      <c r="E702" s="14"/>
      <c r="F702" s="15">
        <f>E703</f>
        <v>4</v>
      </c>
      <c r="G702" s="57"/>
      <c r="H702" s="43">
        <f t="shared" si="11"/>
        <v>0</v>
      </c>
    </row>
    <row r="703" spans="1:8">
      <c r="A703" s="7"/>
      <c r="B703" s="13"/>
      <c r="C703" s="16">
        <v>4</v>
      </c>
      <c r="D703" s="7"/>
      <c r="E703" s="14">
        <v>4</v>
      </c>
      <c r="F703" s="15"/>
      <c r="G703" s="57"/>
      <c r="H703" s="43"/>
    </row>
    <row r="704" spans="1:8" ht="47.25">
      <c r="A704" s="7" t="s">
        <v>1311</v>
      </c>
      <c r="B704" s="13" t="s">
        <v>1554</v>
      </c>
      <c r="C704" s="16" t="s">
        <v>477</v>
      </c>
      <c r="D704" s="7" t="s">
        <v>6</v>
      </c>
      <c r="E704" s="14"/>
      <c r="F704" s="15">
        <f>E705</f>
        <v>5</v>
      </c>
      <c r="G704" s="57"/>
      <c r="H704" s="43">
        <f t="shared" si="11"/>
        <v>0</v>
      </c>
    </row>
    <row r="705" spans="1:8">
      <c r="A705" s="7"/>
      <c r="B705" s="13"/>
      <c r="C705" s="16">
        <v>5</v>
      </c>
      <c r="D705" s="7"/>
      <c r="E705" s="14">
        <v>5</v>
      </c>
      <c r="F705" s="15"/>
      <c r="G705" s="57"/>
      <c r="H705" s="43"/>
    </row>
    <row r="706" spans="1:8" ht="31.5">
      <c r="A706" s="7" t="s">
        <v>1312</v>
      </c>
      <c r="B706" s="13" t="s">
        <v>1555</v>
      </c>
      <c r="C706" s="16" t="s">
        <v>478</v>
      </c>
      <c r="D706" s="7" t="s">
        <v>6</v>
      </c>
      <c r="E706" s="14"/>
      <c r="F706" s="15">
        <f>E707</f>
        <v>2</v>
      </c>
      <c r="G706" s="57"/>
      <c r="H706" s="43">
        <f t="shared" si="11"/>
        <v>0</v>
      </c>
    </row>
    <row r="707" spans="1:8">
      <c r="A707" s="7"/>
      <c r="B707" s="13"/>
      <c r="C707" s="16" t="s">
        <v>386</v>
      </c>
      <c r="D707" s="7"/>
      <c r="E707" s="14">
        <v>2</v>
      </c>
      <c r="F707" s="15"/>
      <c r="G707" s="57"/>
      <c r="H707" s="43"/>
    </row>
    <row r="708" spans="1:8" ht="31.5">
      <c r="A708" s="7" t="s">
        <v>1313</v>
      </c>
      <c r="B708" s="13" t="s">
        <v>1556</v>
      </c>
      <c r="C708" s="16" t="s">
        <v>479</v>
      </c>
      <c r="D708" s="7" t="s">
        <v>6</v>
      </c>
      <c r="E708" s="14"/>
      <c r="F708" s="15">
        <f>E709</f>
        <v>2</v>
      </c>
      <c r="G708" s="57"/>
      <c r="H708" s="43">
        <f t="shared" si="11"/>
        <v>0</v>
      </c>
    </row>
    <row r="709" spans="1:8">
      <c r="A709" s="7"/>
      <c r="B709" s="13"/>
      <c r="C709" s="16">
        <v>2</v>
      </c>
      <c r="D709" s="7"/>
      <c r="E709" s="14">
        <v>2</v>
      </c>
      <c r="F709" s="15"/>
      <c r="G709" s="57"/>
      <c r="H709" s="43"/>
    </row>
    <row r="710" spans="1:8" ht="31.5">
      <c r="A710" s="7" t="s">
        <v>1314</v>
      </c>
      <c r="B710" s="13" t="s">
        <v>1557</v>
      </c>
      <c r="C710" s="16" t="s">
        <v>480</v>
      </c>
      <c r="D710" s="7" t="s">
        <v>239</v>
      </c>
      <c r="E710" s="14"/>
      <c r="F710" s="15">
        <f>E711</f>
        <v>1</v>
      </c>
      <c r="G710" s="57"/>
      <c r="H710" s="43">
        <f t="shared" si="11"/>
        <v>0</v>
      </c>
    </row>
    <row r="711" spans="1:8">
      <c r="A711" s="7"/>
      <c r="B711" s="13"/>
      <c r="C711" s="16">
        <v>1</v>
      </c>
      <c r="D711" s="7"/>
      <c r="E711" s="14">
        <v>1</v>
      </c>
      <c r="F711" s="15"/>
      <c r="G711" s="57"/>
      <c r="H711" s="43"/>
    </row>
    <row r="712" spans="1:8" ht="31.5">
      <c r="A712" s="7" t="s">
        <v>1315</v>
      </c>
      <c r="B712" s="13" t="s">
        <v>1558</v>
      </c>
      <c r="C712" s="16" t="s">
        <v>481</v>
      </c>
      <c r="D712" s="7" t="s">
        <v>239</v>
      </c>
      <c r="E712" s="14"/>
      <c r="F712" s="15">
        <f>E713</f>
        <v>1</v>
      </c>
      <c r="G712" s="57"/>
      <c r="H712" s="43">
        <f t="shared" si="11"/>
        <v>0</v>
      </c>
    </row>
    <row r="713" spans="1:8">
      <c r="A713" s="7"/>
      <c r="B713" s="13"/>
      <c r="C713" s="16">
        <v>1</v>
      </c>
      <c r="D713" s="7"/>
      <c r="E713" s="14">
        <v>1</v>
      </c>
      <c r="F713" s="15"/>
      <c r="G713" s="57"/>
      <c r="H713" s="43"/>
    </row>
    <row r="714" spans="1:8" ht="31.5">
      <c r="A714" s="7" t="s">
        <v>1316</v>
      </c>
      <c r="B714" s="13" t="s">
        <v>1558</v>
      </c>
      <c r="C714" s="16" t="s">
        <v>482</v>
      </c>
      <c r="D714" s="7" t="s">
        <v>239</v>
      </c>
      <c r="E714" s="14"/>
      <c r="F714" s="15">
        <f>E715</f>
        <v>1</v>
      </c>
      <c r="G714" s="57"/>
      <c r="H714" s="43">
        <f t="shared" si="11"/>
        <v>0</v>
      </c>
    </row>
    <row r="715" spans="1:8">
      <c r="A715" s="7"/>
      <c r="B715" s="13"/>
      <c r="C715" s="16">
        <v>1</v>
      </c>
      <c r="D715" s="7"/>
      <c r="E715" s="14">
        <v>1</v>
      </c>
      <c r="F715" s="15"/>
      <c r="G715" s="57"/>
      <c r="H715" s="43"/>
    </row>
    <row r="716" spans="1:8" ht="31.5">
      <c r="A716" s="7" t="s">
        <v>1317</v>
      </c>
      <c r="B716" s="13" t="s">
        <v>1559</v>
      </c>
      <c r="C716" s="16" t="s">
        <v>483</v>
      </c>
      <c r="D716" s="7" t="s">
        <v>6</v>
      </c>
      <c r="E716" s="14"/>
      <c r="F716" s="15">
        <f>E717</f>
        <v>1</v>
      </c>
      <c r="G716" s="57"/>
      <c r="H716" s="43">
        <f t="shared" si="11"/>
        <v>0</v>
      </c>
    </row>
    <row r="717" spans="1:8">
      <c r="A717" s="7"/>
      <c r="B717" s="13"/>
      <c r="C717" s="16">
        <v>1</v>
      </c>
      <c r="D717" s="7"/>
      <c r="E717" s="14">
        <v>1</v>
      </c>
      <c r="F717" s="15"/>
      <c r="G717" s="57"/>
      <c r="H717" s="43"/>
    </row>
    <row r="718" spans="1:8" ht="31.5">
      <c r="A718" s="7" t="s">
        <v>1318</v>
      </c>
      <c r="B718" s="13" t="s">
        <v>1560</v>
      </c>
      <c r="C718" s="16" t="s">
        <v>484</v>
      </c>
      <c r="D718" s="7" t="s">
        <v>6</v>
      </c>
      <c r="E718" s="14"/>
      <c r="F718" s="15">
        <f>E719</f>
        <v>6</v>
      </c>
      <c r="G718" s="57"/>
      <c r="H718" s="43">
        <f t="shared" si="11"/>
        <v>0</v>
      </c>
    </row>
    <row r="719" spans="1:8">
      <c r="A719" s="7"/>
      <c r="B719" s="13"/>
      <c r="C719" s="16" t="s">
        <v>485</v>
      </c>
      <c r="D719" s="7"/>
      <c r="E719" s="14">
        <v>6</v>
      </c>
      <c r="F719" s="15"/>
      <c r="G719" s="57"/>
      <c r="H719" s="43"/>
    </row>
    <row r="720" spans="1:8" ht="31.5">
      <c r="A720" s="7" t="s">
        <v>1319</v>
      </c>
      <c r="B720" s="13" t="s">
        <v>195</v>
      </c>
      <c r="C720" s="16" t="s">
        <v>486</v>
      </c>
      <c r="D720" s="7" t="s">
        <v>239</v>
      </c>
      <c r="E720" s="14"/>
      <c r="F720" s="15">
        <f>E721</f>
        <v>2</v>
      </c>
      <c r="G720" s="57"/>
      <c r="H720" s="43">
        <f t="shared" si="11"/>
        <v>0</v>
      </c>
    </row>
    <row r="721" spans="1:9">
      <c r="A721" s="7"/>
      <c r="B721" s="13"/>
      <c r="C721" s="16">
        <v>2</v>
      </c>
      <c r="D721" s="7"/>
      <c r="E721" s="14">
        <v>2</v>
      </c>
      <c r="F721" s="15"/>
      <c r="G721" s="57"/>
      <c r="H721" s="43"/>
    </row>
    <row r="722" spans="1:9" ht="31.5">
      <c r="A722" s="7" t="s">
        <v>1320</v>
      </c>
      <c r="B722" s="13" t="s">
        <v>1561</v>
      </c>
      <c r="C722" s="16" t="s">
        <v>487</v>
      </c>
      <c r="D722" s="7" t="s">
        <v>6</v>
      </c>
      <c r="E722" s="14"/>
      <c r="F722" s="15">
        <f>E723</f>
        <v>5</v>
      </c>
      <c r="G722" s="57"/>
      <c r="H722" s="43">
        <f t="shared" si="11"/>
        <v>0</v>
      </c>
    </row>
    <row r="723" spans="1:9">
      <c r="A723" s="7"/>
      <c r="B723" s="13"/>
      <c r="C723" s="16" t="s">
        <v>488</v>
      </c>
      <c r="D723" s="7"/>
      <c r="E723" s="14">
        <v>5</v>
      </c>
      <c r="F723" s="15"/>
      <c r="G723" s="57"/>
      <c r="H723" s="43"/>
    </row>
    <row r="724" spans="1:9" ht="31.5">
      <c r="A724" s="7" t="s">
        <v>1321</v>
      </c>
      <c r="B724" s="13" t="s">
        <v>1562</v>
      </c>
      <c r="C724" s="16" t="s">
        <v>489</v>
      </c>
      <c r="D724" s="7" t="s">
        <v>490</v>
      </c>
      <c r="E724" s="14"/>
      <c r="F724" s="15">
        <f>SUM(E725:E726)</f>
        <v>922</v>
      </c>
      <c r="G724" s="57"/>
      <c r="H724" s="43">
        <f t="shared" si="11"/>
        <v>0</v>
      </c>
    </row>
    <row r="725" spans="1:9">
      <c r="A725" s="7"/>
      <c r="B725" s="13"/>
      <c r="C725" s="16" t="s">
        <v>491</v>
      </c>
      <c r="D725" s="7"/>
      <c r="E725" s="14">
        <v>518</v>
      </c>
      <c r="F725" s="15"/>
      <c r="G725" s="57"/>
      <c r="H725" s="43"/>
    </row>
    <row r="726" spans="1:9">
      <c r="A726" s="7"/>
      <c r="B726" s="13"/>
      <c r="C726" s="16" t="s">
        <v>492</v>
      </c>
      <c r="D726" s="7"/>
      <c r="E726" s="14">
        <v>404</v>
      </c>
      <c r="F726" s="15"/>
      <c r="G726" s="57"/>
      <c r="H726" s="43"/>
    </row>
    <row r="727" spans="1:9">
      <c r="A727" s="7"/>
      <c r="B727" s="13"/>
      <c r="C727" s="16"/>
      <c r="D727" s="7"/>
      <c r="E727" s="14"/>
      <c r="F727" s="15"/>
      <c r="G727" s="57"/>
      <c r="H727" s="43">
        <f t="shared" si="11"/>
        <v>0</v>
      </c>
    </row>
    <row r="728" spans="1:9">
      <c r="A728" s="37">
        <v>17</v>
      </c>
      <c r="B728" s="62"/>
      <c r="C728" s="41" t="s">
        <v>1098</v>
      </c>
      <c r="D728" s="38"/>
      <c r="E728" s="38"/>
      <c r="F728" s="38"/>
      <c r="G728" s="59"/>
      <c r="H728" s="43">
        <f>SUM(H729:H756)</f>
        <v>0</v>
      </c>
      <c r="I728" s="4"/>
    </row>
    <row r="729" spans="1:9" ht="47.25">
      <c r="A729" s="28" t="s">
        <v>1322</v>
      </c>
      <c r="B729" s="13" t="s">
        <v>1563</v>
      </c>
      <c r="C729" s="16" t="s">
        <v>990</v>
      </c>
      <c r="D729" s="28" t="s">
        <v>37</v>
      </c>
      <c r="E729" s="34"/>
      <c r="F729" s="34">
        <f>SUM(E730:E732)</f>
        <v>60.300000000000004</v>
      </c>
      <c r="G729" s="57"/>
      <c r="H729" s="43">
        <f t="shared" si="11"/>
        <v>0</v>
      </c>
    </row>
    <row r="730" spans="1:9">
      <c r="A730" s="28"/>
      <c r="B730" s="13"/>
      <c r="C730" s="16" t="s">
        <v>991</v>
      </c>
      <c r="D730" s="28"/>
      <c r="E730" s="30">
        <v>15.7</v>
      </c>
      <c r="F730" s="34"/>
      <c r="G730" s="57"/>
      <c r="H730" s="43"/>
    </row>
    <row r="731" spans="1:9">
      <c r="A731" s="28"/>
      <c r="B731" s="13"/>
      <c r="C731" s="16" t="s">
        <v>992</v>
      </c>
      <c r="D731" s="28"/>
      <c r="E731" s="30">
        <v>29</v>
      </c>
      <c r="F731" s="34"/>
      <c r="G731" s="57"/>
      <c r="H731" s="43"/>
    </row>
    <row r="732" spans="1:9">
      <c r="A732" s="28"/>
      <c r="B732" s="13"/>
      <c r="C732" s="16" t="s">
        <v>993</v>
      </c>
      <c r="D732" s="28"/>
      <c r="E732" s="30">
        <v>15.6</v>
      </c>
      <c r="F732" s="34"/>
      <c r="G732" s="57"/>
      <c r="H732" s="43"/>
    </row>
    <row r="733" spans="1:9" ht="47.25">
      <c r="A733" s="28" t="s">
        <v>1323</v>
      </c>
      <c r="B733" s="13" t="s">
        <v>1563</v>
      </c>
      <c r="C733" s="16" t="s">
        <v>994</v>
      </c>
      <c r="D733" s="28" t="s">
        <v>37</v>
      </c>
      <c r="E733" s="30"/>
      <c r="F733" s="34">
        <f>SUM(E734:E736)</f>
        <v>543.30000000000007</v>
      </c>
      <c r="G733" s="57"/>
      <c r="H733" s="43">
        <f t="shared" si="11"/>
        <v>0</v>
      </c>
    </row>
    <row r="734" spans="1:9" ht="31.5">
      <c r="A734" s="28"/>
      <c r="B734" s="13"/>
      <c r="C734" s="16" t="s">
        <v>995</v>
      </c>
      <c r="D734" s="28"/>
      <c r="E734" s="30">
        <v>171.5</v>
      </c>
      <c r="F734" s="34"/>
      <c r="G734" s="57"/>
      <c r="H734" s="43"/>
    </row>
    <row r="735" spans="1:9">
      <c r="A735" s="28"/>
      <c r="B735" s="13"/>
      <c r="C735" s="16" t="s">
        <v>996</v>
      </c>
      <c r="D735" s="28"/>
      <c r="E735" s="30">
        <v>343.6</v>
      </c>
      <c r="F735" s="34"/>
      <c r="G735" s="57"/>
      <c r="H735" s="43"/>
    </row>
    <row r="736" spans="1:9">
      <c r="A736" s="28"/>
      <c r="B736" s="13"/>
      <c r="C736" s="16" t="s">
        <v>997</v>
      </c>
      <c r="D736" s="28"/>
      <c r="E736" s="30">
        <v>28.2</v>
      </c>
      <c r="F736" s="34"/>
      <c r="G736" s="57"/>
      <c r="H736" s="43"/>
    </row>
    <row r="737" spans="1:8" ht="47.25">
      <c r="A737" s="28" t="s">
        <v>1324</v>
      </c>
      <c r="B737" s="13" t="s">
        <v>1564</v>
      </c>
      <c r="C737" s="16" t="s">
        <v>998</v>
      </c>
      <c r="D737" s="28" t="s">
        <v>6</v>
      </c>
      <c r="E737" s="30"/>
      <c r="F737" s="34">
        <f>E738</f>
        <v>1</v>
      </c>
      <c r="G737" s="57"/>
      <c r="H737" s="43">
        <f t="shared" ref="H737:H784" si="12">F737*G737</f>
        <v>0</v>
      </c>
    </row>
    <row r="738" spans="1:8">
      <c r="A738" s="28"/>
      <c r="B738" s="13"/>
      <c r="C738" s="16">
        <v>1</v>
      </c>
      <c r="D738" s="28"/>
      <c r="E738" s="30">
        <v>1</v>
      </c>
      <c r="F738" s="34"/>
      <c r="G738" s="57"/>
      <c r="H738" s="43"/>
    </row>
    <row r="739" spans="1:8" ht="78.75">
      <c r="A739" s="28" t="s">
        <v>1325</v>
      </c>
      <c r="B739" s="13" t="s">
        <v>1565</v>
      </c>
      <c r="C739" s="16" t="s">
        <v>1099</v>
      </c>
      <c r="D739" s="28" t="s">
        <v>239</v>
      </c>
      <c r="E739" s="30"/>
      <c r="F739" s="34">
        <f>E740</f>
        <v>1</v>
      </c>
      <c r="G739" s="57"/>
      <c r="H739" s="43">
        <f t="shared" si="12"/>
        <v>0</v>
      </c>
    </row>
    <row r="740" spans="1:8">
      <c r="A740" s="28"/>
      <c r="B740" s="13"/>
      <c r="C740" s="16">
        <v>1</v>
      </c>
      <c r="D740" s="28"/>
      <c r="E740" s="30">
        <v>1</v>
      </c>
      <c r="F740" s="34"/>
      <c r="G740" s="57"/>
      <c r="H740" s="43"/>
    </row>
    <row r="741" spans="1:8" ht="31.5">
      <c r="A741" s="28" t="s">
        <v>1326</v>
      </c>
      <c r="B741" s="13" t="s">
        <v>1566</v>
      </c>
      <c r="C741" s="16" t="s">
        <v>1100</v>
      </c>
      <c r="D741" s="28" t="s">
        <v>6</v>
      </c>
      <c r="E741" s="30"/>
      <c r="F741" s="34">
        <f>E742</f>
        <v>3</v>
      </c>
      <c r="G741" s="57"/>
      <c r="H741" s="43">
        <f t="shared" si="12"/>
        <v>0</v>
      </c>
    </row>
    <row r="742" spans="1:8">
      <c r="A742" s="28"/>
      <c r="B742" s="13"/>
      <c r="C742" s="16">
        <v>3</v>
      </c>
      <c r="D742" s="28"/>
      <c r="E742" s="30">
        <v>3</v>
      </c>
      <c r="F742" s="34"/>
      <c r="G742" s="57"/>
      <c r="H742" s="43"/>
    </row>
    <row r="743" spans="1:8" ht="47.25">
      <c r="A743" s="28" t="s">
        <v>1327</v>
      </c>
      <c r="B743" s="13" t="s">
        <v>1567</v>
      </c>
      <c r="C743" s="16" t="s">
        <v>999</v>
      </c>
      <c r="D743" s="28" t="s">
        <v>6</v>
      </c>
      <c r="E743" s="30"/>
      <c r="F743" s="34">
        <f>E744</f>
        <v>25</v>
      </c>
      <c r="G743" s="57"/>
      <c r="H743" s="43">
        <f t="shared" si="12"/>
        <v>0</v>
      </c>
    </row>
    <row r="744" spans="1:8">
      <c r="A744" s="28"/>
      <c r="B744" s="13"/>
      <c r="C744" s="16" t="s">
        <v>131</v>
      </c>
      <c r="D744" s="28"/>
      <c r="E744" s="30">
        <v>25</v>
      </c>
      <c r="F744" s="34"/>
      <c r="G744" s="57"/>
      <c r="H744" s="43"/>
    </row>
    <row r="745" spans="1:8">
      <c r="A745" s="28" t="s">
        <v>1328</v>
      </c>
      <c r="B745" s="13" t="s">
        <v>1459</v>
      </c>
      <c r="C745" s="16" t="s">
        <v>1000</v>
      </c>
      <c r="D745" s="28" t="s">
        <v>6</v>
      </c>
      <c r="E745" s="30"/>
      <c r="F745" s="34">
        <f>E746</f>
        <v>25</v>
      </c>
      <c r="G745" s="57"/>
      <c r="H745" s="43">
        <f t="shared" si="12"/>
        <v>0</v>
      </c>
    </row>
    <row r="746" spans="1:8">
      <c r="A746" s="28"/>
      <c r="B746" s="13"/>
      <c r="C746" s="16" t="s">
        <v>1001</v>
      </c>
      <c r="D746" s="28"/>
      <c r="E746" s="30">
        <v>25</v>
      </c>
      <c r="F746" s="34"/>
      <c r="G746" s="57"/>
      <c r="H746" s="43"/>
    </row>
    <row r="747" spans="1:8" ht="31.5">
      <c r="A747" s="28" t="s">
        <v>1329</v>
      </c>
      <c r="B747" s="13" t="s">
        <v>1461</v>
      </c>
      <c r="C747" s="16" t="s">
        <v>1101</v>
      </c>
      <c r="D747" s="28" t="s">
        <v>6</v>
      </c>
      <c r="E747" s="30"/>
      <c r="F747" s="34">
        <f>E748</f>
        <v>1</v>
      </c>
      <c r="G747" s="57"/>
      <c r="H747" s="43">
        <f t="shared" si="12"/>
        <v>0</v>
      </c>
    </row>
    <row r="748" spans="1:8">
      <c r="A748" s="28"/>
      <c r="B748" s="13"/>
      <c r="C748" s="16">
        <v>1</v>
      </c>
      <c r="D748" s="28"/>
      <c r="E748" s="30">
        <v>1</v>
      </c>
      <c r="F748" s="34"/>
      <c r="G748" s="57"/>
      <c r="H748" s="43"/>
    </row>
    <row r="749" spans="1:8" ht="31.5">
      <c r="A749" s="28" t="s">
        <v>1330</v>
      </c>
      <c r="B749" s="13" t="s">
        <v>1568</v>
      </c>
      <c r="C749" s="16" t="s">
        <v>1102</v>
      </c>
      <c r="D749" s="28" t="s">
        <v>6</v>
      </c>
      <c r="E749" s="30"/>
      <c r="F749" s="34">
        <f>E750</f>
        <v>4</v>
      </c>
      <c r="G749" s="57"/>
      <c r="H749" s="43">
        <f t="shared" si="12"/>
        <v>0</v>
      </c>
    </row>
    <row r="750" spans="1:8">
      <c r="A750" s="28"/>
      <c r="B750" s="13"/>
      <c r="C750" s="16">
        <v>4</v>
      </c>
      <c r="D750" s="28"/>
      <c r="E750" s="30">
        <v>4</v>
      </c>
      <c r="F750" s="34"/>
      <c r="G750" s="57"/>
      <c r="H750" s="43"/>
    </row>
    <row r="751" spans="1:8" ht="31.5">
      <c r="A751" s="28" t="s">
        <v>1331</v>
      </c>
      <c r="B751" s="13" t="s">
        <v>1569</v>
      </c>
      <c r="C751" s="16" t="s">
        <v>1103</v>
      </c>
      <c r="D751" s="28" t="s">
        <v>6</v>
      </c>
      <c r="E751" s="30"/>
      <c r="F751" s="34">
        <f>E752</f>
        <v>2</v>
      </c>
      <c r="G751" s="57"/>
      <c r="H751" s="43">
        <f t="shared" si="12"/>
        <v>0</v>
      </c>
    </row>
    <row r="752" spans="1:8">
      <c r="A752" s="28"/>
      <c r="B752" s="13"/>
      <c r="C752" s="16">
        <v>2</v>
      </c>
      <c r="D752" s="28"/>
      <c r="E752" s="30">
        <v>2</v>
      </c>
      <c r="F752" s="34"/>
      <c r="G752" s="57"/>
      <c r="H752" s="43"/>
    </row>
    <row r="753" spans="1:8" ht="31.5">
      <c r="A753" s="28" t="s">
        <v>1332</v>
      </c>
      <c r="B753" s="13" t="s">
        <v>1570</v>
      </c>
      <c r="C753" s="16" t="s">
        <v>1002</v>
      </c>
      <c r="D753" s="28" t="s">
        <v>6</v>
      </c>
      <c r="E753" s="30"/>
      <c r="F753" s="34">
        <f>E754</f>
        <v>1</v>
      </c>
      <c r="G753" s="57"/>
      <c r="H753" s="43">
        <f t="shared" si="12"/>
        <v>0</v>
      </c>
    </row>
    <row r="754" spans="1:8">
      <c r="A754" s="28"/>
      <c r="B754" s="13"/>
      <c r="C754" s="16">
        <v>1</v>
      </c>
      <c r="D754" s="28"/>
      <c r="E754" s="30">
        <v>1</v>
      </c>
      <c r="F754" s="34"/>
      <c r="G754" s="57"/>
      <c r="H754" s="43"/>
    </row>
    <row r="755" spans="1:8">
      <c r="A755" s="28" t="s">
        <v>1333</v>
      </c>
      <c r="B755" s="13" t="s">
        <v>1456</v>
      </c>
      <c r="C755" s="16" t="s">
        <v>1003</v>
      </c>
      <c r="D755" s="28" t="s">
        <v>6</v>
      </c>
      <c r="E755" s="30"/>
      <c r="F755" s="34">
        <f>E756</f>
        <v>28</v>
      </c>
      <c r="G755" s="57"/>
      <c r="H755" s="43">
        <f t="shared" si="12"/>
        <v>0</v>
      </c>
    </row>
    <row r="756" spans="1:8">
      <c r="A756" s="28"/>
      <c r="B756" s="13"/>
      <c r="C756" s="16" t="s">
        <v>1004</v>
      </c>
      <c r="D756" s="28"/>
      <c r="E756" s="30">
        <v>28</v>
      </c>
      <c r="F756" s="34"/>
      <c r="G756" s="57"/>
      <c r="H756" s="43"/>
    </row>
    <row r="757" spans="1:8">
      <c r="A757" s="32">
        <v>18</v>
      </c>
      <c r="B757" s="10"/>
      <c r="C757" s="33" t="s">
        <v>1028</v>
      </c>
      <c r="D757" s="32"/>
      <c r="E757" s="39"/>
      <c r="F757" s="39"/>
      <c r="G757" s="59"/>
      <c r="H757" s="43">
        <f>SUM(H758:H785)</f>
        <v>0</v>
      </c>
    </row>
    <row r="758" spans="1:8" ht="31.5">
      <c r="A758" s="28" t="s">
        <v>1334</v>
      </c>
      <c r="B758" s="13" t="s">
        <v>1571</v>
      </c>
      <c r="C758" s="16" t="s">
        <v>1005</v>
      </c>
      <c r="D758" s="28" t="s">
        <v>239</v>
      </c>
      <c r="E758" s="30"/>
      <c r="F758" s="35">
        <f>E759</f>
        <v>3</v>
      </c>
      <c r="G758" s="57"/>
      <c r="H758" s="43">
        <f t="shared" si="12"/>
        <v>0</v>
      </c>
    </row>
    <row r="759" spans="1:8">
      <c r="A759" s="28"/>
      <c r="B759" s="13"/>
      <c r="C759" s="16">
        <v>3</v>
      </c>
      <c r="D759" s="28"/>
      <c r="E759" s="30">
        <v>3</v>
      </c>
      <c r="F759" s="36"/>
      <c r="G759" s="57"/>
      <c r="H759" s="43"/>
    </row>
    <row r="760" spans="1:8">
      <c r="A760" s="28" t="s">
        <v>1335</v>
      </c>
      <c r="B760" s="13" t="s">
        <v>195</v>
      </c>
      <c r="C760" s="16" t="s">
        <v>1104</v>
      </c>
      <c r="D760" s="28" t="s">
        <v>6</v>
      </c>
      <c r="E760" s="30"/>
      <c r="F760" s="35">
        <f>E761</f>
        <v>2</v>
      </c>
      <c r="G760" s="57"/>
      <c r="H760" s="43">
        <f t="shared" si="12"/>
        <v>0</v>
      </c>
    </row>
    <row r="761" spans="1:8">
      <c r="A761" s="28"/>
      <c r="B761" s="13"/>
      <c r="C761" s="16">
        <v>2</v>
      </c>
      <c r="D761" s="28"/>
      <c r="E761" s="30">
        <v>2</v>
      </c>
      <c r="F761" s="36"/>
      <c r="G761" s="57"/>
      <c r="H761" s="43"/>
    </row>
    <row r="762" spans="1:8">
      <c r="A762" s="28" t="s">
        <v>1336</v>
      </c>
      <c r="B762" s="13" t="s">
        <v>195</v>
      </c>
      <c r="C762" s="16" t="s">
        <v>1006</v>
      </c>
      <c r="D762" s="28" t="s">
        <v>6</v>
      </c>
      <c r="E762" s="30"/>
      <c r="F762" s="35">
        <f>E763</f>
        <v>1</v>
      </c>
      <c r="G762" s="57"/>
      <c r="H762" s="43">
        <f t="shared" si="12"/>
        <v>0</v>
      </c>
    </row>
    <row r="763" spans="1:8">
      <c r="A763" s="28"/>
      <c r="B763" s="13"/>
      <c r="C763" s="16">
        <v>1</v>
      </c>
      <c r="D763" s="28"/>
      <c r="E763" s="30">
        <v>1</v>
      </c>
      <c r="F763" s="36"/>
      <c r="G763" s="57"/>
      <c r="H763" s="43"/>
    </row>
    <row r="764" spans="1:8" ht="31.5">
      <c r="A764" s="28" t="s">
        <v>1337</v>
      </c>
      <c r="B764" s="13" t="s">
        <v>1572</v>
      </c>
      <c r="C764" s="16" t="s">
        <v>1008</v>
      </c>
      <c r="D764" s="28" t="s">
        <v>239</v>
      </c>
      <c r="E764" s="30"/>
      <c r="F764" s="35">
        <f>E765</f>
        <v>96</v>
      </c>
      <c r="G764" s="57"/>
      <c r="H764" s="43">
        <f t="shared" si="12"/>
        <v>0</v>
      </c>
    </row>
    <row r="765" spans="1:8">
      <c r="A765" s="28"/>
      <c r="B765" s="13"/>
      <c r="C765" s="16" t="s">
        <v>1009</v>
      </c>
      <c r="D765" s="28"/>
      <c r="E765" s="30">
        <v>96</v>
      </c>
      <c r="F765" s="36"/>
      <c r="G765" s="57"/>
      <c r="H765" s="43"/>
    </row>
    <row r="766" spans="1:8">
      <c r="A766" s="28" t="s">
        <v>1338</v>
      </c>
      <c r="B766" s="13" t="s">
        <v>1573</v>
      </c>
      <c r="C766" s="16" t="s">
        <v>1010</v>
      </c>
      <c r="D766" s="28" t="s">
        <v>6</v>
      </c>
      <c r="E766" s="30"/>
      <c r="F766" s="35">
        <f>E767</f>
        <v>12</v>
      </c>
      <c r="G766" s="57"/>
      <c r="H766" s="43">
        <f t="shared" si="12"/>
        <v>0</v>
      </c>
    </row>
    <row r="767" spans="1:8">
      <c r="A767" s="28"/>
      <c r="B767" s="13"/>
      <c r="C767" s="16">
        <v>12</v>
      </c>
      <c r="D767" s="28"/>
      <c r="E767" s="30">
        <v>12</v>
      </c>
      <c r="F767" s="36"/>
      <c r="G767" s="57"/>
      <c r="H767" s="43"/>
    </row>
    <row r="768" spans="1:8" ht="31.5">
      <c r="A768" s="28" t="s">
        <v>1339</v>
      </c>
      <c r="B768" s="13" t="s">
        <v>1574</v>
      </c>
      <c r="C768" s="16" t="s">
        <v>1011</v>
      </c>
      <c r="D768" s="28" t="s">
        <v>239</v>
      </c>
      <c r="E768" s="30"/>
      <c r="F768" s="35">
        <f>E769</f>
        <v>8</v>
      </c>
      <c r="G768" s="57"/>
      <c r="H768" s="43">
        <f t="shared" si="12"/>
        <v>0</v>
      </c>
    </row>
    <row r="769" spans="1:8">
      <c r="A769" s="28"/>
      <c r="B769" s="13"/>
      <c r="C769" s="16">
        <v>8</v>
      </c>
      <c r="D769" s="28"/>
      <c r="E769" s="30">
        <v>8</v>
      </c>
      <c r="F769" s="36"/>
      <c r="G769" s="57"/>
      <c r="H769" s="43"/>
    </row>
    <row r="770" spans="1:8" ht="31.5">
      <c r="A770" s="28" t="s">
        <v>1340</v>
      </c>
      <c r="B770" s="13" t="s">
        <v>1575</v>
      </c>
      <c r="C770" s="16" t="s">
        <v>1012</v>
      </c>
      <c r="D770" s="28" t="s">
        <v>6</v>
      </c>
      <c r="E770" s="30"/>
      <c r="F770" s="35">
        <f>E771</f>
        <v>1</v>
      </c>
      <c r="G770" s="57"/>
      <c r="H770" s="43">
        <f t="shared" si="12"/>
        <v>0</v>
      </c>
    </row>
    <row r="771" spans="1:8">
      <c r="A771" s="28"/>
      <c r="B771" s="13"/>
      <c r="C771" s="16">
        <v>1</v>
      </c>
      <c r="D771" s="28"/>
      <c r="E771" s="30">
        <v>1</v>
      </c>
      <c r="F771" s="36"/>
      <c r="G771" s="57"/>
      <c r="H771" s="43"/>
    </row>
    <row r="772" spans="1:8" ht="31.5">
      <c r="A772" s="28" t="s">
        <v>1341</v>
      </c>
      <c r="B772" s="13" t="s">
        <v>1576</v>
      </c>
      <c r="C772" s="16" t="s">
        <v>1013</v>
      </c>
      <c r="D772" s="28" t="s">
        <v>1014</v>
      </c>
      <c r="E772" s="30"/>
      <c r="F772" s="35">
        <f>E773</f>
        <v>96</v>
      </c>
      <c r="G772" s="57"/>
      <c r="H772" s="43">
        <f t="shared" si="12"/>
        <v>0</v>
      </c>
    </row>
    <row r="773" spans="1:8">
      <c r="A773" s="28"/>
      <c r="B773" s="13"/>
      <c r="C773" s="16" t="s">
        <v>1015</v>
      </c>
      <c r="D773" s="28"/>
      <c r="E773" s="30">
        <v>96</v>
      </c>
      <c r="F773" s="36"/>
      <c r="G773" s="57"/>
      <c r="H773" s="43"/>
    </row>
    <row r="774" spans="1:8" ht="283.5">
      <c r="A774" s="28" t="s">
        <v>1342</v>
      </c>
      <c r="B774" s="13" t="s">
        <v>1571</v>
      </c>
      <c r="C774" s="16" t="s">
        <v>1105</v>
      </c>
      <c r="D774" s="28" t="s">
        <v>239</v>
      </c>
      <c r="E774" s="30"/>
      <c r="F774" s="35">
        <f>E775</f>
        <v>1</v>
      </c>
      <c r="G774" s="57"/>
      <c r="H774" s="43">
        <f t="shared" si="12"/>
        <v>0</v>
      </c>
    </row>
    <row r="775" spans="1:8">
      <c r="A775" s="28"/>
      <c r="B775" s="13"/>
      <c r="C775" s="16">
        <v>1</v>
      </c>
      <c r="D775" s="28"/>
      <c r="E775" s="30">
        <v>1</v>
      </c>
      <c r="F775" s="36"/>
      <c r="G775" s="57"/>
      <c r="H775" s="43"/>
    </row>
    <row r="776" spans="1:8">
      <c r="A776" s="28" t="s">
        <v>1343</v>
      </c>
      <c r="B776" s="13" t="s">
        <v>195</v>
      </c>
      <c r="C776" s="16" t="s">
        <v>1016</v>
      </c>
      <c r="D776" s="28" t="s">
        <v>239</v>
      </c>
      <c r="E776" s="30"/>
      <c r="F776" s="35">
        <f>E777</f>
        <v>1</v>
      </c>
      <c r="G776" s="57"/>
      <c r="H776" s="43">
        <f t="shared" si="12"/>
        <v>0</v>
      </c>
    </row>
    <row r="777" spans="1:8">
      <c r="A777" s="28"/>
      <c r="B777" s="13"/>
      <c r="C777" s="16">
        <v>1</v>
      </c>
      <c r="D777" s="28"/>
      <c r="E777" s="30">
        <v>1</v>
      </c>
      <c r="F777" s="36"/>
      <c r="G777" s="57"/>
      <c r="H777" s="43"/>
    </row>
    <row r="778" spans="1:8" ht="31.5">
      <c r="A778" s="28" t="s">
        <v>1344</v>
      </c>
      <c r="B778" s="13" t="s">
        <v>195</v>
      </c>
      <c r="C778" s="16" t="s">
        <v>1017</v>
      </c>
      <c r="D778" s="28" t="s">
        <v>239</v>
      </c>
      <c r="E778" s="30"/>
      <c r="F778" s="35">
        <f>E779</f>
        <v>1</v>
      </c>
      <c r="G778" s="57"/>
      <c r="H778" s="43">
        <f t="shared" si="12"/>
        <v>0</v>
      </c>
    </row>
    <row r="779" spans="1:8">
      <c r="A779" s="28"/>
      <c r="B779" s="13"/>
      <c r="C779" s="16">
        <v>1</v>
      </c>
      <c r="D779" s="28"/>
      <c r="E779" s="30">
        <v>1</v>
      </c>
      <c r="F779" s="36"/>
      <c r="G779" s="57"/>
      <c r="H779" s="43"/>
    </row>
    <row r="780" spans="1:8" ht="31.5">
      <c r="A780" s="28" t="s">
        <v>1345</v>
      </c>
      <c r="B780" s="13" t="s">
        <v>1007</v>
      </c>
      <c r="C780" s="16" t="s">
        <v>1008</v>
      </c>
      <c r="D780" s="28" t="s">
        <v>239</v>
      </c>
      <c r="E780" s="30"/>
      <c r="F780" s="35">
        <f>E781</f>
        <v>12</v>
      </c>
      <c r="G780" s="57"/>
      <c r="H780" s="43">
        <f t="shared" si="12"/>
        <v>0</v>
      </c>
    </row>
    <row r="781" spans="1:8">
      <c r="A781" s="28"/>
      <c r="B781" s="13"/>
      <c r="C781" s="16">
        <v>12</v>
      </c>
      <c r="D781" s="28"/>
      <c r="E781" s="30">
        <v>12</v>
      </c>
      <c r="F781" s="36"/>
      <c r="G781" s="57"/>
      <c r="H781" s="43"/>
    </row>
    <row r="782" spans="1:8">
      <c r="A782" s="28" t="s">
        <v>1346</v>
      </c>
      <c r="B782" s="13" t="s">
        <v>195</v>
      </c>
      <c r="C782" s="16" t="s">
        <v>1018</v>
      </c>
      <c r="D782" s="28" t="s">
        <v>239</v>
      </c>
      <c r="E782" s="30"/>
      <c r="F782" s="35">
        <f>E783</f>
        <v>7</v>
      </c>
      <c r="G782" s="57"/>
      <c r="H782" s="43">
        <f t="shared" si="12"/>
        <v>0</v>
      </c>
    </row>
    <row r="783" spans="1:8">
      <c r="A783" s="28"/>
      <c r="B783" s="13"/>
      <c r="C783" s="16">
        <v>7</v>
      </c>
      <c r="D783" s="28"/>
      <c r="E783" s="30">
        <v>7</v>
      </c>
      <c r="F783" s="36"/>
      <c r="G783" s="57"/>
      <c r="H783" s="43"/>
    </row>
    <row r="784" spans="1:8" ht="31.5">
      <c r="A784" s="28" t="s">
        <v>1347</v>
      </c>
      <c r="B784" s="13" t="s">
        <v>195</v>
      </c>
      <c r="C784" s="16" t="s">
        <v>1019</v>
      </c>
      <c r="D784" s="28" t="s">
        <v>239</v>
      </c>
      <c r="E784" s="30"/>
      <c r="F784" s="35">
        <f>E785</f>
        <v>2</v>
      </c>
      <c r="G784" s="57"/>
      <c r="H784" s="43">
        <f t="shared" si="12"/>
        <v>0</v>
      </c>
    </row>
    <row r="785" spans="1:8">
      <c r="A785" s="28"/>
      <c r="B785" s="13"/>
      <c r="C785" s="16">
        <v>2</v>
      </c>
      <c r="D785" s="28"/>
      <c r="E785" s="30">
        <v>2</v>
      </c>
      <c r="F785" s="36"/>
      <c r="G785" s="57"/>
      <c r="H785" s="43"/>
    </row>
    <row r="786" spans="1:8">
      <c r="A786" s="32">
        <v>19</v>
      </c>
      <c r="B786" s="10"/>
      <c r="C786" s="33" t="s">
        <v>1604</v>
      </c>
      <c r="D786" s="32"/>
      <c r="E786" s="29"/>
      <c r="F786" s="61"/>
      <c r="G786" s="59"/>
      <c r="H786" s="44">
        <f>SUM(H788:H789)</f>
        <v>0</v>
      </c>
    </row>
    <row r="787" spans="1:8" ht="94.5">
      <c r="A787" s="28" t="s">
        <v>1348</v>
      </c>
      <c r="B787" s="13" t="s">
        <v>1034</v>
      </c>
      <c r="C787" s="16" t="s">
        <v>1614</v>
      </c>
      <c r="D787" s="28" t="s">
        <v>239</v>
      </c>
      <c r="E787" s="30"/>
      <c r="F787" s="34">
        <v>1</v>
      </c>
      <c r="G787" s="57"/>
      <c r="H787" s="43">
        <f>F787*G787</f>
        <v>0</v>
      </c>
    </row>
    <row r="788" spans="1:8" ht="47.25">
      <c r="A788" s="28" t="s">
        <v>1607</v>
      </c>
      <c r="B788" s="13" t="s">
        <v>1034</v>
      </c>
      <c r="C788" s="16" t="s">
        <v>1605</v>
      </c>
      <c r="D788" s="28" t="s">
        <v>239</v>
      </c>
      <c r="E788" s="29"/>
      <c r="F788" s="34">
        <v>1</v>
      </c>
      <c r="G788" s="59"/>
      <c r="H788" s="44">
        <f>F788*G788</f>
        <v>0</v>
      </c>
    </row>
    <row r="789" spans="1:8" ht="31.5">
      <c r="A789" s="28" t="s">
        <v>1613</v>
      </c>
      <c r="B789" s="13" t="s">
        <v>1034</v>
      </c>
      <c r="C789" s="16" t="s">
        <v>1606</v>
      </c>
      <c r="D789" s="28" t="s">
        <v>239</v>
      </c>
      <c r="E789" s="29"/>
      <c r="F789" s="34">
        <v>1</v>
      </c>
      <c r="G789" s="59"/>
      <c r="H789" s="44">
        <f>F789*G789</f>
        <v>0</v>
      </c>
    </row>
    <row r="790" spans="1:8">
      <c r="A790" s="101"/>
      <c r="B790" s="102"/>
      <c r="C790" s="103"/>
      <c r="D790" s="110" t="s">
        <v>1029</v>
      </c>
      <c r="E790" s="110"/>
      <c r="F790" s="110"/>
      <c r="G790" s="110"/>
      <c r="H790" s="44">
        <f>SUM(H757,H728,H684,H563,H522,H489,H461,H400,H385,H379,H340,H331,H299,H248,H182,H136,H67,H2)+H786</f>
        <v>0</v>
      </c>
    </row>
    <row r="791" spans="1:8">
      <c r="A791" s="104"/>
      <c r="B791" s="105"/>
      <c r="C791" s="106"/>
      <c r="D791" s="110" t="s">
        <v>1030</v>
      </c>
      <c r="E791" s="110"/>
      <c r="F791" s="110"/>
      <c r="G791" s="110"/>
      <c r="H791" s="44">
        <f>H790*23%</f>
        <v>0</v>
      </c>
    </row>
    <row r="792" spans="1:8">
      <c r="A792" s="107"/>
      <c r="B792" s="108"/>
      <c r="C792" s="109"/>
      <c r="D792" s="110" t="s">
        <v>1031</v>
      </c>
      <c r="E792" s="110"/>
      <c r="F792" s="110"/>
      <c r="G792" s="110"/>
      <c r="H792" s="44">
        <f>H790+H791</f>
        <v>0</v>
      </c>
    </row>
    <row r="793" spans="1:8">
      <c r="A793" s="111" t="s">
        <v>1646</v>
      </c>
      <c r="B793" s="102"/>
      <c r="C793" s="102"/>
      <c r="D793" s="102"/>
      <c r="E793" s="102"/>
      <c r="F793" s="102"/>
      <c r="G793" s="102"/>
      <c r="H793" s="102"/>
    </row>
  </sheetData>
  <mergeCells count="5">
    <mergeCell ref="D790:G790"/>
    <mergeCell ref="D791:G791"/>
    <mergeCell ref="D792:G792"/>
    <mergeCell ref="A790:C792"/>
    <mergeCell ref="A793:H793"/>
  </mergeCells>
  <printOptions horizontalCentered="1"/>
  <pageMargins left="0.11811023622047245" right="0.11811023622047245" top="0.74803149606299213" bottom="0.39370078740157483" header="0.19685039370078741" footer="0.15748031496062992"/>
  <pageSetup paperSize="9" scale="77" orientation="portrait" r:id="rId1"/>
  <headerFooter>
    <oddHeader>&amp;LNr sprawy: BZPiFZ.27.18.2017&amp;C
Kosztorys Ofertowy - cz. 2 
Przebudowa budynku przy ul. 23 Stycznia 13</oddHeader>
    <oddFooter>&amp;L&amp;D&amp;R&amp;P/&amp;N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6</vt:i4>
      </vt:variant>
    </vt:vector>
  </HeadingPairs>
  <TitlesOfParts>
    <vt:vector size="9" baseType="lpstr">
      <vt:lpstr>Opis - str 1</vt:lpstr>
      <vt:lpstr>Termomodernizacja</vt:lpstr>
      <vt:lpstr>Przebudowa</vt:lpstr>
      <vt:lpstr>'Opis - str 1'!_ftn1</vt:lpstr>
      <vt:lpstr>'Opis - str 1'!_ftnref1</vt:lpstr>
      <vt:lpstr>'Opis - str 1'!Obszar_wydruku</vt:lpstr>
      <vt:lpstr>Przebudowa!Obszar_wydruku</vt:lpstr>
      <vt:lpstr>Termomodernizacja!Obszar_wydruku</vt:lpstr>
      <vt:lpstr>Termomodernizacja!Tytuły_wydruku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2017-10-26T08:51:15Z</cp:lastPrinted>
  <dcterms:created xsi:type="dcterms:W3CDTF">2017-10-23T20:59:14Z</dcterms:created>
  <dcterms:modified xsi:type="dcterms:W3CDTF">2017-10-26T12:39:58Z</dcterms:modified>
</cp:coreProperties>
</file>