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BZPiFZ\02. PRZETARGI_2018\Budowa_ul_Koscielnej\"/>
    </mc:Choice>
  </mc:AlternateContent>
  <bookViews>
    <workbookView xWindow="0" yWindow="0" windowWidth="19200" windowHeight="11295"/>
  </bookViews>
  <sheets>
    <sheet name="Kosztorys ofertowy" sheetId="3" r:id="rId1"/>
  </sheets>
  <definedNames>
    <definedName name="_xlnm.Print_Area" localSheetId="0">'Kosztorys ofertowy'!$A$2:$G$101</definedName>
    <definedName name="_xlnm.Print_Titles" localSheetId="0">'Kosztorys ofertowy'!$2:$5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3" l="1"/>
  <c r="G10" i="3"/>
  <c r="G11" i="3"/>
  <c r="E78" i="3" l="1"/>
  <c r="E77" i="3" l="1"/>
  <c r="E81" i="3" s="1"/>
  <c r="G14" i="3" l="1"/>
  <c r="G94" i="3" l="1"/>
  <c r="G93" i="3"/>
  <c r="G92" i="3"/>
  <c r="G91" i="3"/>
  <c r="G90" i="3"/>
  <c r="G89" i="3"/>
  <c r="G88" i="3"/>
  <c r="G87" i="3"/>
  <c r="G86" i="3"/>
  <c r="G85" i="3"/>
  <c r="G84" i="3"/>
  <c r="E83" i="3"/>
  <c r="G83" i="3" s="1"/>
  <c r="G81" i="3"/>
  <c r="G80" i="3"/>
  <c r="G79" i="3"/>
  <c r="G78" i="3"/>
  <c r="G77" i="3"/>
  <c r="G73" i="3"/>
  <c r="G76" i="3" l="1"/>
  <c r="G82" i="3"/>
  <c r="G72" i="3"/>
  <c r="G71" i="3"/>
  <c r="G70" i="3"/>
  <c r="G69" i="3"/>
  <c r="G68" i="3"/>
  <c r="G67" i="3"/>
  <c r="G65" i="3"/>
  <c r="G64" i="3"/>
  <c r="G61" i="3"/>
  <c r="G60" i="3"/>
  <c r="G59" i="3"/>
  <c r="G58" i="3"/>
  <c r="G57" i="3"/>
  <c r="G56" i="3"/>
  <c r="G55" i="3"/>
  <c r="G54" i="3"/>
  <c r="G52" i="3"/>
  <c r="G51" i="3"/>
  <c r="G50" i="3"/>
  <c r="G49" i="3"/>
  <c r="G47" i="3"/>
  <c r="G46" i="3"/>
  <c r="G45" i="3"/>
  <c r="G44" i="3"/>
  <c r="G43" i="3"/>
  <c r="G41" i="3"/>
  <c r="G40" i="3"/>
  <c r="G39" i="3"/>
  <c r="G37" i="3"/>
  <c r="G36" i="3"/>
  <c r="G35" i="3"/>
  <c r="G32" i="3"/>
  <c r="G31" i="3"/>
  <c r="G29" i="3"/>
  <c r="G28" i="3"/>
  <c r="G27" i="3"/>
  <c r="G24" i="3"/>
  <c r="G23" i="3"/>
  <c r="G22" i="3"/>
  <c r="G21" i="3"/>
  <c r="G20" i="3"/>
  <c r="G19" i="3"/>
  <c r="G18" i="3"/>
  <c r="G17" i="3"/>
  <c r="G16" i="3"/>
  <c r="G13" i="3"/>
  <c r="G12" i="3"/>
  <c r="G8" i="3"/>
  <c r="G7" i="3" s="1"/>
  <c r="G95" i="3" l="1"/>
  <c r="G25" i="3"/>
  <c r="G62" i="3"/>
  <c r="G9" i="3"/>
  <c r="G15" i="3"/>
  <c r="G42" i="3"/>
  <c r="G66" i="3"/>
  <c r="G48" i="3"/>
  <c r="G53" i="3"/>
  <c r="G74" i="3" l="1"/>
  <c r="G96" i="3" s="1"/>
  <c r="G97" i="3" s="1"/>
  <c r="G98" i="3" s="1"/>
</calcChain>
</file>

<file path=xl/sharedStrings.xml><?xml version="1.0" encoding="utf-8"?>
<sst xmlns="http://schemas.openxmlformats.org/spreadsheetml/2006/main" count="250" uniqueCount="143">
  <si>
    <t>Wartość</t>
  </si>
  <si>
    <t>L.p.</t>
  </si>
  <si>
    <t>Podstawa wyceny</t>
  </si>
  <si>
    <t>Opis</t>
  </si>
  <si>
    <t>Jedn. obm.</t>
  </si>
  <si>
    <t>Ilość</t>
  </si>
  <si>
    <t>Cena jedn.</t>
  </si>
  <si>
    <t>1. Roboty pomiarowe</t>
  </si>
  <si>
    <t>D-01.01.01</t>
  </si>
  <si>
    <t>Roboty pomiarowe przy liniowych robotach ziemnych (drogi). Trasa dróg w terenie równinnym</t>
  </si>
  <si>
    <t>km</t>
  </si>
  <si>
    <t>2. Roboty rozbiórkowe</t>
  </si>
  <si>
    <t>D-01.02.04</t>
  </si>
  <si>
    <t>m</t>
  </si>
  <si>
    <t>m3</t>
  </si>
  <si>
    <t>m2</t>
  </si>
  <si>
    <t>3. Krawężniki, obrzeża, oporniki, ławy betonowe</t>
  </si>
  <si>
    <t>D-08.01.01b</t>
  </si>
  <si>
    <t>Krawężnik betonowy prosty o wymiarach 15x30cm</t>
  </si>
  <si>
    <t>Krawężnik betonowy łukowy (r&lt;=12,0m) o wymiarach 15x30cm
r= 6m  -74,50m
r= 2m - 9,50m</t>
  </si>
  <si>
    <t>Ława z betonu C12/15 z oporem pod krawężnik betonowy 15x30cm (454,5*0,0675m2)</t>
  </si>
  <si>
    <t>Opornik betonowy o wymiarach 12x25cm</t>
  </si>
  <si>
    <t>Ława z betonu C12/15 z oporem pod opornik betonowy (349,5*0,048m2)</t>
  </si>
  <si>
    <t>Krawężnik betonowy wjazdowy o wymiarach 15x22cm</t>
  </si>
  <si>
    <t>Ława z betonu C12/15 pod krawężnik wjazdowy betonowy (321,5*0,0675m2)</t>
  </si>
  <si>
    <t>D-08.03.01</t>
  </si>
  <si>
    <t>Obrzeże betonowe o wymiarach 8x30cm</t>
  </si>
  <si>
    <t>Ława z betonu C12/15 z oporem pod obrzeże betonowe (638*0,042m2)</t>
  </si>
  <si>
    <t>4. Jezdnia ul. Kościelnej</t>
  </si>
  <si>
    <t>D-04.01.01</t>
  </si>
  <si>
    <t>D-04.02.01</t>
  </si>
  <si>
    <t>Warstwa odsączająca z piasku średniego gr. min. 15cm</t>
  </si>
  <si>
    <t>D-04.02.02b</t>
  </si>
  <si>
    <t>Podbudowa zasadnicza z mieszanki kruszywa niezwiązanego 0-31,5mm  stab. mech. gr. 20 cm</t>
  </si>
  <si>
    <t>D-05.03.05a</t>
  </si>
  <si>
    <t>konstrukcja pieszojezdni- nawierzchnia z płyt ażurowych koloru szarego</t>
  </si>
  <si>
    <t>D-04.04.02b</t>
  </si>
  <si>
    <t>D-10.03.01</t>
  </si>
  <si>
    <t>Nawierzchnia pieszojezdni z płyt betonowych ażurowych koloru szarego o wym. 40x60cm gr.10 cm na podsypce z kruszywa łamanego stab. mech 2/8 gr. 3cm z wypełnieniem otworów kruszywem łamanym 2/8</t>
  </si>
  <si>
    <t>konstrukcja pieszojezdni- nawierzchnia z kostki bezfazowej szarej</t>
  </si>
  <si>
    <t>D-05.03.23</t>
  </si>
  <si>
    <t>Nawierzchnia pieszojezdni z kostki betonowej bezfazowej typu "cegła" koloru szarego gr. 8cm na podsypce cementowo-piaskowej 1:4 gr. 3cm z wypełnieniem spoin piaskiem</t>
  </si>
  <si>
    <t>5. Chodniki i dojścia do posesji z kostki betonowej</t>
  </si>
  <si>
    <t>D-04.04.04</t>
  </si>
  <si>
    <t>Podbudowa z gruzu betonowego sortowanego  0-32 mm stab. mech. gr. 15 cm</t>
  </si>
  <si>
    <t>D-08.02.02</t>
  </si>
  <si>
    <t>Nawierzchnia chodnika z kostki betonowej szarej typu "cegła" z fazą gr. 8 cm na podsypce cementowo-piaskowej 1:4 gr. 3cm z wypełnieniem spoin piaskiem</t>
  </si>
  <si>
    <t>D-08.02.01</t>
  </si>
  <si>
    <t>Płytki betonowe 30x30cm koloru żółtego ostrzegawcze (z wypustkami ostrzegającymi osoby niewidome i niedowidzące) gr. 8cm na podsypce cementowo- piaskowej 1:4 gr. 3cm z wypełnieniem spoin piaskiem (8mb)</t>
  </si>
  <si>
    <t>Płytki betonowe 30x30cm koloru żółtego kierunkowe (z ryflami naprowadzającymi osoby niewidome i niedowidzące) - dwa rzędy gr. 8cm na podsypce cementowo- piaskowej 1:4 gr. 3cm z wypełnieniem spoin piaskiem ( 24,0 mb)</t>
  </si>
  <si>
    <t>6. Zjazdy z kostki betonowej</t>
  </si>
  <si>
    <t>Podbudowa zasadnicza z mieszanki kruszywa niezwiązanego 0-31,5mm  stab. mech. gr. 15 cm</t>
  </si>
  <si>
    <t>Nawierzchnia zjazdów z kostki betonowej grafitowej gr. 8 cm typu "kość" z fazą na podsypce cementowo-piaskowej 1:4 gr. 3cm z wypełnieniem spoin piaskiem</t>
  </si>
  <si>
    <t>7. Parkingi</t>
  </si>
  <si>
    <t>Nawierzchnia parkingu  z płyt betonowych ażurowych koloru szarego o wym. 40x60cm gr.10 cm na podsypce z kruszywa łamanego stab. mech 2/8 gr. 3cm z wypełnieniem otworów kruszywem łamanym 2/8</t>
  </si>
  <si>
    <t>Nawierzchnia parkingu  z płyt betonowych ażurowych koloru grafitowego o wym. 40x60cm gr.10 cm na podsypce z kruszywa łamanego stab. mech 2/8 gr. 3cm z wypełnieniem otworów kruszywem łamanym 2/8</t>
  </si>
  <si>
    <t>Nawierzchnia parkingu z kostki betonowej bezfazowej typu "cegła" koloru szarego gr. 8cm na podsypce cementowo-piaskowej 1:4 gr. 3cm z wypełnieniem spoin piaskiem</t>
  </si>
  <si>
    <t>8. Roboty ziemne</t>
  </si>
  <si>
    <t>D-02.01.01</t>
  </si>
  <si>
    <t>Wykonanie nasypów z gruntu z wykopu</t>
  </si>
  <si>
    <t>D-02.00.01</t>
  </si>
  <si>
    <t>9. Inne</t>
  </si>
  <si>
    <t>D-03.02.01</t>
  </si>
  <si>
    <t>Regulacja wysokościowa zaworów wodociągowych</t>
  </si>
  <si>
    <t>szt</t>
  </si>
  <si>
    <t>Regulacja wysokościowa zaworów gazowych</t>
  </si>
  <si>
    <t>Regulacja wysokościowa studni kanalizacji sanitarnej z uzupełnieniem płytami odciążającymi</t>
  </si>
  <si>
    <t xml:space="preserve">Wykonanie opaski z kruszywa mineralnego 16/32 gr. 10cm </t>
  </si>
  <si>
    <t>D-09.01.01</t>
  </si>
  <si>
    <t>Wykonanie trawników na warstwie gleby urodzajnej gr. 10cm</t>
  </si>
  <si>
    <t>kalk. Indyw.</t>
  </si>
  <si>
    <t>Wykonanie projektu powykonawczego wraz z inwentaryzacją geodezyjną</t>
  </si>
  <si>
    <t>kpl</t>
  </si>
  <si>
    <t>Kolumna1</t>
  </si>
  <si>
    <t>Kanały z rur PP SN8 o śr. 300 mm m 15.5 108.42 1680.51</t>
  </si>
  <si>
    <t>szt.</t>
  </si>
  <si>
    <t>m-g</t>
  </si>
  <si>
    <t xml:space="preserve">Praca zestawu igłofiltrów </t>
  </si>
  <si>
    <t xml:space="preserve">Kanały z rur PVC łączonych na wcisk o śr. zewn. 160 mm </t>
  </si>
  <si>
    <t xml:space="preserve">Kanały z rur PP SN8 o śr. zewn. 200 mm </t>
  </si>
  <si>
    <t xml:space="preserve">Kanały z rur PP SN8 o śr. zewn. 400 mm </t>
  </si>
  <si>
    <t>stud.</t>
  </si>
  <si>
    <t>KNNR 1 0209-03</t>
  </si>
  <si>
    <t>KNNR 1 0305-01</t>
  </si>
  <si>
    <t>KNNR 1 0605-01</t>
  </si>
  <si>
    <t>kalkulacja ind.</t>
  </si>
  <si>
    <t>KNNR 1 0214-03</t>
  </si>
  <si>
    <t>Zasypanie wykopów fundamentowych podłużnych, punktowych, rowów, wykopów obiektowych spycharkami z zagęszczeniem mechanicznym zagęszczarkami (grubość warstwy w stanie luźnym 40 cm) - kat. gruntu I-II</t>
  </si>
  <si>
    <t>KNNR 11 0501-04</t>
  </si>
  <si>
    <t>KNNR 4 1308-02</t>
  </si>
  <si>
    <t>KNNR 4 1308-03 adapt.</t>
  </si>
  <si>
    <t>KNNR 4 1308-05 adapt.</t>
  </si>
  <si>
    <t>KNNR 4 1308-06 adapt.</t>
  </si>
  <si>
    <t>KNNR 4 1321-03</t>
  </si>
  <si>
    <t>Kształtki PP kanalizacyjne jednokielichowe łączone na wcisk o śr. zewn. 200 mm</t>
  </si>
  <si>
    <t>KNNR 4 1413-03 adapt.</t>
  </si>
  <si>
    <t>Studnie rewizyjne systemowe z PE o śr. 1200 mm w gotowym wykopie</t>
  </si>
  <si>
    <t>Studnie rewizyjne systemowe z PE o śr. 1200 mm z osadnikiem w gotowym wykopie</t>
  </si>
  <si>
    <t>KNNR 4 1409-01</t>
  </si>
  <si>
    <t>Układanie mieszanki betonowej pompą do betonu na samochodzie - wypełnienie dna studni z PE</t>
  </si>
  <si>
    <t>KNNR 4 1424-02</t>
  </si>
  <si>
    <t>Studzienki ściekowe uliczne betonowe o śr.500 mm z osadnikiem bez syfonu</t>
  </si>
  <si>
    <t>Wykonanie przepustow dwudzielnych typu "AROT" na kablach</t>
  </si>
  <si>
    <t>KNNR 6 1305-01</t>
  </si>
  <si>
    <t>Regulacja pionowa studzienek dla urządzeń podziemnych przy objętości betonu w jednym miejscu do 0.1 m3</t>
  </si>
  <si>
    <t>Podłoża i obsypki z kruszyw naturalnych z wykopu z ich przesianiem   21+316 =</t>
  </si>
  <si>
    <t>Podatek VAT</t>
  </si>
  <si>
    <t>Przebudowa ul. Kościelnej w Solcu Kujawskim</t>
  </si>
  <si>
    <t>ROBOTY BRANŻY DROGOWEJ</t>
  </si>
  <si>
    <t>RAZEM ROBOTY BRANŻY DROGOWEJ</t>
  </si>
  <si>
    <t>NETTO</t>
  </si>
  <si>
    <t>ROBOTY BRANŻY SANITARNEJ</t>
  </si>
  <si>
    <t>1. Roboty ziemne</t>
  </si>
  <si>
    <t>2. Roboty montażowe</t>
  </si>
  <si>
    <t>RAZEM ROBOTY BRANŻY SANITARNEJ</t>
  </si>
  <si>
    <t>Łącznie netto</t>
  </si>
  <si>
    <t>Łącznie brutto</t>
  </si>
  <si>
    <t xml:space="preserve">Igłofiltry o średnicy do 50 mm wpłukiwane w grunt bezpośrednio bez obsypki do głębokości 4 m. </t>
  </si>
  <si>
    <t>KOSZTORYS OFERTOWY</t>
  </si>
  <si>
    <t>Rozebranie chodnika i dojść do posesji z kostki betonowej na średnią grubość 20 cm wraz z podbudową</t>
  </si>
  <si>
    <t xml:space="preserve">Rozebranie krawężników betonowych wraz z ławą betonową </t>
  </si>
  <si>
    <t xml:space="preserve">Rozebranie obrzeży betonowych wraz ławą betonową </t>
  </si>
  <si>
    <t>Rozebranie jezdni z kostki betonowej na średnią grubość 45 cm  wraz z podbudową</t>
  </si>
  <si>
    <t xml:space="preserve">Załadunek elementów betonowych pozyskanych z rozbiórki wraz z ułożeniem na paletach(+ dostawa palet) i transportem na odległość do 5 km w miejsce wskazane przez Zamawiajacego </t>
  </si>
  <si>
    <t xml:space="preserve">Wykopy oraz przekopy wykonywane na odkład koparkami przedsiębiernymi o pojemności łyżki 0.25 m3 w gruncie; kat. I-II   </t>
  </si>
  <si>
    <t xml:space="preserve">Wykopy liniowe lub jamiste o głębokości do 1,5 m ze skarpami o szerokości dna do 1,5 m w gruncie kat. I-II  </t>
  </si>
  <si>
    <t xml:space="preserve">Załadunek z wywiezieniem nadmiaru gruntu z wykopów na odległość do 10 km </t>
  </si>
  <si>
    <t>Profilowanie podłoża w gr. kat. I-IV - (jezdnia- kostka betonowa)</t>
  </si>
  <si>
    <t>Profilowanie podłoża w gr. kat. I-IV - (pieszojezdnia -płyty ażurowe)</t>
  </si>
  <si>
    <t>Profilowanie podłoża w gr. kat. I-IV - (pieszojezdnia- kostka bezfazowa)</t>
  </si>
  <si>
    <t>Podbudowa zasadnicza z mieszanki kruszywa niezwiązanego 0-31,5mm  stab. mech. gr. 25 cm</t>
  </si>
  <si>
    <t>Nawierzchnia jezdni z kostki betonowej szarej typu "kość" z fazą gr. 8 cm na podsypce cementowo-piaskowej 1:4 gr. 3cm z wypełnieniem spoin piaskiem</t>
  </si>
  <si>
    <t>Wykonanie wykopów w gruntach nieskalistych, kat. I-IV</t>
  </si>
  <si>
    <t>Wykonanie oznakowania poziomego - przejście dla pieszych, stanowiska postojowe dla niepełnosprawnych</t>
  </si>
  <si>
    <t xml:space="preserve"> Zamawiający nie odpowiada za prawidłowość formuł w pliku; Wykonawca jest zobowiązany do ich sprawdzenia.</t>
  </si>
  <si>
    <t>profilowanie</t>
  </si>
  <si>
    <t>konstrukcja jezdni - nawierzchnia z kostki betonowej</t>
  </si>
  <si>
    <t>Podpis upoważnionego przedstawiciela Wykonawcy</t>
  </si>
  <si>
    <t>………………………………..</t>
  </si>
  <si>
    <t xml:space="preserve">Profilowanie podłoża w gr. kat. I-IV </t>
  </si>
  <si>
    <t>Profilowanie podłoża w gr. kat. I-IV  pod płyty ażurowe szare</t>
  </si>
  <si>
    <t>Profilowanie podłoża w gr. kat. I-IV pod płyty ażurowe grafitowe</t>
  </si>
  <si>
    <t>Profilowanie podłoża w gr. kat. I-IV pod kostkę szarą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</si>
</sst>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1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4" fontId="4" fillId="0" borderId="7" xfId="0" applyNumberFormat="1" applyFont="1" applyFill="1" applyBorder="1" applyAlignment="1" applyProtection="1">
      <alignment horizontal="center" vertical="center" wrapText="1"/>
    </xf>
    <xf numFmtId="2" fontId="4" fillId="0" borderId="7" xfId="0" applyNumberFormat="1" applyFont="1" applyFill="1" applyBorder="1" applyAlignment="1" applyProtection="1">
      <alignment horizontal="center" vertical="center" wrapText="1"/>
    </xf>
    <xf numFmtId="2" fontId="4" fillId="0" borderId="7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center" vertical="center" wrapText="1"/>
    </xf>
    <xf numFmtId="1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" fontId="3" fillId="0" borderId="7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Fill="1" applyBorder="1" applyAlignment="1" applyProtection="1">
      <alignment horizontal="left" vertical="center" wrapText="1"/>
    </xf>
    <xf numFmtId="2" fontId="3" fillId="0" borderId="7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Alignment="1">
      <alignment vertical="center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4" fontId="3" fillId="0" borderId="16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43" fontId="6" fillId="0" borderId="14" xfId="1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center"/>
    </xf>
    <xf numFmtId="43" fontId="3" fillId="0" borderId="8" xfId="1" applyFont="1" applyFill="1" applyBorder="1" applyAlignment="1" applyProtection="1">
      <alignment horizontal="center" vertical="center"/>
    </xf>
    <xf numFmtId="43" fontId="3" fillId="0" borderId="17" xfId="1" applyFont="1" applyFill="1" applyBorder="1" applyAlignment="1" applyProtection="1">
      <alignment horizontal="center" vertical="center"/>
    </xf>
    <xf numFmtId="43" fontId="3" fillId="2" borderId="7" xfId="1" applyFont="1" applyFill="1" applyBorder="1" applyAlignment="1" applyProtection="1">
      <alignment vertical="center"/>
    </xf>
    <xf numFmtId="43" fontId="2" fillId="0" borderId="7" xfId="1" applyFont="1" applyFill="1" applyBorder="1" applyAlignment="1">
      <alignment vertical="center"/>
    </xf>
    <xf numFmtId="43" fontId="4" fillId="0" borderId="8" xfId="1" applyFont="1" applyFill="1" applyBorder="1" applyAlignment="1" applyProtection="1">
      <alignment vertical="center"/>
    </xf>
    <xf numFmtId="4" fontId="4" fillId="0" borderId="13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4" fontId="10" fillId="0" borderId="7" xfId="0" applyNumberFormat="1" applyFont="1" applyFill="1" applyBorder="1" applyAlignment="1" applyProtection="1">
      <alignment horizontal="left" vertical="center" wrapText="1"/>
    </xf>
    <xf numFmtId="4" fontId="10" fillId="0" borderId="7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 applyProtection="1">
      <alignment horizontal="center" vertical="center" wrapText="1"/>
    </xf>
    <xf numFmtId="2" fontId="10" fillId="0" borderId="7" xfId="0" applyNumberFormat="1" applyFont="1" applyFill="1" applyBorder="1" applyAlignment="1" applyProtection="1">
      <alignment horizontal="center" vertical="center" wrapText="1"/>
    </xf>
    <xf numFmtId="43" fontId="9" fillId="0" borderId="14" xfId="1" applyFont="1" applyFill="1" applyBorder="1" applyAlignment="1">
      <alignment vertical="center"/>
    </xf>
    <xf numFmtId="4" fontId="4" fillId="0" borderId="9" xfId="0" applyNumberFormat="1" applyFont="1" applyFill="1" applyBorder="1" applyAlignment="1" applyProtection="1">
      <alignment horizontal="left" vertical="center" wrapText="1"/>
    </xf>
    <xf numFmtId="4" fontId="4" fillId="0" borderId="10" xfId="0" applyNumberFormat="1" applyFont="1" applyFill="1" applyBorder="1" applyAlignment="1" applyProtection="1">
      <alignment horizontal="left" vertical="center" wrapText="1"/>
    </xf>
    <xf numFmtId="4" fontId="4" fillId="0" borderId="13" xfId="0" applyNumberFormat="1" applyFont="1" applyFill="1" applyBorder="1" applyAlignment="1" applyProtection="1">
      <alignment horizontal="left" vertical="center" wrapText="1"/>
    </xf>
    <xf numFmtId="1" fontId="4" fillId="0" borderId="9" xfId="0" applyNumberFormat="1" applyFont="1" applyFill="1" applyBorder="1" applyAlignment="1" applyProtection="1">
      <alignment horizontal="left" vertical="center" wrapText="1"/>
    </xf>
    <xf numFmtId="1" fontId="4" fillId="0" borderId="10" xfId="0" applyNumberFormat="1" applyFont="1" applyFill="1" applyBorder="1" applyAlignment="1" applyProtection="1">
      <alignment horizontal="left" vertical="center" wrapText="1"/>
    </xf>
    <xf numFmtId="1" fontId="4" fillId="0" borderId="11" xfId="0" applyNumberFormat="1" applyFont="1" applyFill="1" applyBorder="1" applyAlignment="1" applyProtection="1">
      <alignment horizontal="left" vertical="center" wrapText="1"/>
    </xf>
    <xf numFmtId="4" fontId="3" fillId="2" borderId="7" xfId="0" applyNumberFormat="1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1" fontId="11" fillId="0" borderId="20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 applyProtection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left" vertical="center" wrapText="1"/>
    </xf>
    <xf numFmtId="1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" fontId="8" fillId="0" borderId="4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right" vertical="center"/>
    </xf>
  </cellXfs>
  <cellStyles count="2">
    <cellStyle name="Dziesiętny" xfId="1" builtinId="3"/>
    <cellStyle name="Normalny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3" displayName="Tabela13" ref="BET363:BET364" insertRow="1" totalsRowShown="0" headerRowDxfId="2" dataDxfId="1">
  <autoFilter ref="BET363:BET364"/>
  <tableColumns count="1">
    <tableColumn id="1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T363"/>
  <sheetViews>
    <sheetView tabSelected="1" view="pageBreakPreview" topLeftCell="A118" zoomScale="85" zoomScaleNormal="85" zoomScaleSheetLayoutView="85" workbookViewId="0">
      <selection activeCell="P45" sqref="O45:P45"/>
    </sheetView>
  </sheetViews>
  <sheetFormatPr defaultRowHeight="12.75" x14ac:dyDescent="0.25"/>
  <cols>
    <col min="1" max="1" width="5.42578125" style="24" bestFit="1" customWidth="1"/>
    <col min="2" max="2" width="9.85546875" style="13" customWidth="1"/>
    <col min="3" max="3" width="54.5703125" style="1" customWidth="1"/>
    <col min="4" max="4" width="6.42578125" style="13" customWidth="1"/>
    <col min="5" max="5" width="10.42578125" style="13" customWidth="1"/>
    <col min="6" max="6" width="9.28515625" style="13" bestFit="1" customWidth="1"/>
    <col min="7" max="7" width="15.7109375" style="14" customWidth="1"/>
    <col min="8" max="8" width="7.28515625" style="1" customWidth="1"/>
    <col min="9" max="9" width="9.42578125" style="2" customWidth="1"/>
    <col min="10" max="252" width="9.140625" style="1"/>
    <col min="253" max="253" width="6.5703125" style="1" customWidth="1"/>
    <col min="254" max="254" width="12.140625" style="1" customWidth="1"/>
    <col min="255" max="255" width="68.140625" style="1" customWidth="1"/>
    <col min="256" max="257" width="9.42578125" style="1" customWidth="1"/>
    <col min="258" max="258" width="10.5703125" style="1" customWidth="1"/>
    <col min="259" max="259" width="17.85546875" style="1" customWidth="1"/>
    <col min="260" max="262" width="9.140625" style="1" customWidth="1"/>
    <col min="263" max="263" width="53.85546875" style="1" customWidth="1"/>
    <col min="264" max="264" width="7.28515625" style="1" customWidth="1"/>
    <col min="265" max="265" width="9.42578125" style="1" customWidth="1"/>
    <col min="266" max="508" width="9.140625" style="1"/>
    <col min="509" max="509" width="6.5703125" style="1" customWidth="1"/>
    <col min="510" max="510" width="12.140625" style="1" customWidth="1"/>
    <col min="511" max="511" width="68.140625" style="1" customWidth="1"/>
    <col min="512" max="513" width="9.42578125" style="1" customWidth="1"/>
    <col min="514" max="514" width="10.5703125" style="1" customWidth="1"/>
    <col min="515" max="515" width="17.85546875" style="1" customWidth="1"/>
    <col min="516" max="518" width="9.140625" style="1" customWidth="1"/>
    <col min="519" max="519" width="53.85546875" style="1" customWidth="1"/>
    <col min="520" max="520" width="7.28515625" style="1" customWidth="1"/>
    <col min="521" max="521" width="9.42578125" style="1" customWidth="1"/>
    <col min="522" max="764" width="9.140625" style="1"/>
    <col min="765" max="765" width="6.5703125" style="1" customWidth="1"/>
    <col min="766" max="766" width="12.140625" style="1" customWidth="1"/>
    <col min="767" max="767" width="68.140625" style="1" customWidth="1"/>
    <col min="768" max="769" width="9.42578125" style="1" customWidth="1"/>
    <col min="770" max="770" width="10.5703125" style="1" customWidth="1"/>
    <col min="771" max="771" width="17.85546875" style="1" customWidth="1"/>
    <col min="772" max="774" width="9.140625" style="1" customWidth="1"/>
    <col min="775" max="775" width="53.85546875" style="1" customWidth="1"/>
    <col min="776" max="776" width="7.28515625" style="1" customWidth="1"/>
    <col min="777" max="777" width="9.42578125" style="1" customWidth="1"/>
    <col min="778" max="1020" width="9.140625" style="1"/>
    <col min="1021" max="1021" width="6.5703125" style="1" customWidth="1"/>
    <col min="1022" max="1022" width="12.140625" style="1" customWidth="1"/>
    <col min="1023" max="1023" width="68.140625" style="1" customWidth="1"/>
    <col min="1024" max="1025" width="9.42578125" style="1" customWidth="1"/>
    <col min="1026" max="1026" width="10.5703125" style="1" customWidth="1"/>
    <col min="1027" max="1027" width="17.85546875" style="1" customWidth="1"/>
    <col min="1028" max="1030" width="9.140625" style="1" customWidth="1"/>
    <col min="1031" max="1031" width="53.85546875" style="1" customWidth="1"/>
    <col min="1032" max="1032" width="7.28515625" style="1" customWidth="1"/>
    <col min="1033" max="1033" width="9.42578125" style="1" customWidth="1"/>
    <col min="1034" max="1276" width="9.140625" style="1"/>
    <col min="1277" max="1277" width="6.5703125" style="1" customWidth="1"/>
    <col min="1278" max="1278" width="12.140625" style="1" customWidth="1"/>
    <col min="1279" max="1279" width="68.140625" style="1" customWidth="1"/>
    <col min="1280" max="1281" width="9.42578125" style="1" customWidth="1"/>
    <col min="1282" max="1282" width="10.5703125" style="1" customWidth="1"/>
    <col min="1283" max="1283" width="17.85546875" style="1" customWidth="1"/>
    <col min="1284" max="1286" width="9.140625" style="1" customWidth="1"/>
    <col min="1287" max="1287" width="53.85546875" style="1" customWidth="1"/>
    <col min="1288" max="1288" width="7.28515625" style="1" customWidth="1"/>
    <col min="1289" max="1289" width="9.42578125" style="1" customWidth="1"/>
    <col min="1290" max="1501" width="9.140625" style="1"/>
    <col min="1502" max="1502" width="13.28515625" style="1" customWidth="1"/>
    <col min="1503" max="1532" width="9.140625" style="1"/>
    <col min="1533" max="1533" width="6.5703125" style="1" customWidth="1"/>
    <col min="1534" max="1534" width="12.140625" style="1" customWidth="1"/>
    <col min="1535" max="1535" width="68.140625" style="1" customWidth="1"/>
    <col min="1536" max="1537" width="9.42578125" style="1" customWidth="1"/>
    <col min="1538" max="1538" width="10.5703125" style="1" customWidth="1"/>
    <col min="1539" max="1539" width="17.85546875" style="1" customWidth="1"/>
    <col min="1540" max="1542" width="9.140625" style="1" customWidth="1"/>
    <col min="1543" max="1543" width="53.85546875" style="1" customWidth="1"/>
    <col min="1544" max="1544" width="7.28515625" style="1" customWidth="1"/>
    <col min="1545" max="1545" width="9.42578125" style="1" customWidth="1"/>
    <col min="1546" max="1788" width="9.140625" style="1"/>
    <col min="1789" max="1789" width="6.5703125" style="1" customWidth="1"/>
    <col min="1790" max="1790" width="12.140625" style="1" customWidth="1"/>
    <col min="1791" max="1791" width="68.140625" style="1" customWidth="1"/>
    <col min="1792" max="1793" width="9.42578125" style="1" customWidth="1"/>
    <col min="1794" max="1794" width="10.5703125" style="1" customWidth="1"/>
    <col min="1795" max="1795" width="17.85546875" style="1" customWidth="1"/>
    <col min="1796" max="1798" width="9.140625" style="1" customWidth="1"/>
    <col min="1799" max="1799" width="53.85546875" style="1" customWidth="1"/>
    <col min="1800" max="1800" width="7.28515625" style="1" customWidth="1"/>
    <col min="1801" max="1801" width="9.42578125" style="1" customWidth="1"/>
    <col min="1802" max="2044" width="9.140625" style="1"/>
    <col min="2045" max="2045" width="6.5703125" style="1" customWidth="1"/>
    <col min="2046" max="2046" width="12.140625" style="1" customWidth="1"/>
    <col min="2047" max="2047" width="68.140625" style="1" customWidth="1"/>
    <col min="2048" max="2049" width="9.42578125" style="1" customWidth="1"/>
    <col min="2050" max="2050" width="10.5703125" style="1" customWidth="1"/>
    <col min="2051" max="2051" width="17.85546875" style="1" customWidth="1"/>
    <col min="2052" max="2054" width="9.140625" style="1" customWidth="1"/>
    <col min="2055" max="2055" width="53.85546875" style="1" customWidth="1"/>
    <col min="2056" max="2056" width="7.28515625" style="1" customWidth="1"/>
    <col min="2057" max="2057" width="9.42578125" style="1" customWidth="1"/>
    <col min="2058" max="2300" width="9.140625" style="1"/>
    <col min="2301" max="2301" width="6.5703125" style="1" customWidth="1"/>
    <col min="2302" max="2302" width="12.140625" style="1" customWidth="1"/>
    <col min="2303" max="2303" width="68.140625" style="1" customWidth="1"/>
    <col min="2304" max="2305" width="9.42578125" style="1" customWidth="1"/>
    <col min="2306" max="2306" width="10.5703125" style="1" customWidth="1"/>
    <col min="2307" max="2307" width="17.85546875" style="1" customWidth="1"/>
    <col min="2308" max="2310" width="9.140625" style="1" customWidth="1"/>
    <col min="2311" max="2311" width="53.85546875" style="1" customWidth="1"/>
    <col min="2312" max="2312" width="7.28515625" style="1" customWidth="1"/>
    <col min="2313" max="2313" width="9.42578125" style="1" customWidth="1"/>
    <col min="2314" max="2556" width="9.140625" style="1"/>
    <col min="2557" max="2557" width="6.5703125" style="1" customWidth="1"/>
    <col min="2558" max="2558" width="12.140625" style="1" customWidth="1"/>
    <col min="2559" max="2559" width="68.140625" style="1" customWidth="1"/>
    <col min="2560" max="2561" width="9.42578125" style="1" customWidth="1"/>
    <col min="2562" max="2562" width="10.5703125" style="1" customWidth="1"/>
    <col min="2563" max="2563" width="17.85546875" style="1" customWidth="1"/>
    <col min="2564" max="2566" width="9.140625" style="1" customWidth="1"/>
    <col min="2567" max="2567" width="53.85546875" style="1" customWidth="1"/>
    <col min="2568" max="2568" width="7.28515625" style="1" customWidth="1"/>
    <col min="2569" max="2569" width="9.42578125" style="1" customWidth="1"/>
    <col min="2570" max="2812" width="9.140625" style="1"/>
    <col min="2813" max="2813" width="6.5703125" style="1" customWidth="1"/>
    <col min="2814" max="2814" width="12.140625" style="1" customWidth="1"/>
    <col min="2815" max="2815" width="68.140625" style="1" customWidth="1"/>
    <col min="2816" max="2817" width="9.42578125" style="1" customWidth="1"/>
    <col min="2818" max="2818" width="10.5703125" style="1" customWidth="1"/>
    <col min="2819" max="2819" width="17.85546875" style="1" customWidth="1"/>
    <col min="2820" max="2822" width="9.140625" style="1" customWidth="1"/>
    <col min="2823" max="2823" width="53.85546875" style="1" customWidth="1"/>
    <col min="2824" max="2824" width="7.28515625" style="1" customWidth="1"/>
    <col min="2825" max="2825" width="9.42578125" style="1" customWidth="1"/>
    <col min="2826" max="3068" width="9.140625" style="1"/>
    <col min="3069" max="3069" width="6.5703125" style="1" customWidth="1"/>
    <col min="3070" max="3070" width="12.140625" style="1" customWidth="1"/>
    <col min="3071" max="3071" width="68.140625" style="1" customWidth="1"/>
    <col min="3072" max="3073" width="9.42578125" style="1" customWidth="1"/>
    <col min="3074" max="3074" width="10.5703125" style="1" customWidth="1"/>
    <col min="3075" max="3075" width="17.85546875" style="1" customWidth="1"/>
    <col min="3076" max="3078" width="9.140625" style="1" customWidth="1"/>
    <col min="3079" max="3079" width="53.85546875" style="1" customWidth="1"/>
    <col min="3080" max="3080" width="7.28515625" style="1" customWidth="1"/>
    <col min="3081" max="3081" width="9.42578125" style="1" customWidth="1"/>
    <col min="3082" max="3324" width="9.140625" style="1"/>
    <col min="3325" max="3325" width="6.5703125" style="1" customWidth="1"/>
    <col min="3326" max="3326" width="12.140625" style="1" customWidth="1"/>
    <col min="3327" max="3327" width="68.140625" style="1" customWidth="1"/>
    <col min="3328" max="3329" width="9.42578125" style="1" customWidth="1"/>
    <col min="3330" max="3330" width="10.5703125" style="1" customWidth="1"/>
    <col min="3331" max="3331" width="17.85546875" style="1" customWidth="1"/>
    <col min="3332" max="3334" width="9.140625" style="1" customWidth="1"/>
    <col min="3335" max="3335" width="53.85546875" style="1" customWidth="1"/>
    <col min="3336" max="3336" width="7.28515625" style="1" customWidth="1"/>
    <col min="3337" max="3337" width="9.42578125" style="1" customWidth="1"/>
    <col min="3338" max="3580" width="9.140625" style="1"/>
    <col min="3581" max="3581" width="6.5703125" style="1" customWidth="1"/>
    <col min="3582" max="3582" width="12.140625" style="1" customWidth="1"/>
    <col min="3583" max="3583" width="68.140625" style="1" customWidth="1"/>
    <col min="3584" max="3585" width="9.42578125" style="1" customWidth="1"/>
    <col min="3586" max="3586" width="10.5703125" style="1" customWidth="1"/>
    <col min="3587" max="3587" width="17.85546875" style="1" customWidth="1"/>
    <col min="3588" max="3590" width="9.140625" style="1" customWidth="1"/>
    <col min="3591" max="3591" width="53.85546875" style="1" customWidth="1"/>
    <col min="3592" max="3592" width="7.28515625" style="1" customWidth="1"/>
    <col min="3593" max="3593" width="9.42578125" style="1" customWidth="1"/>
    <col min="3594" max="3836" width="9.140625" style="1"/>
    <col min="3837" max="3837" width="6.5703125" style="1" customWidth="1"/>
    <col min="3838" max="3838" width="12.140625" style="1" customWidth="1"/>
    <col min="3839" max="3839" width="68.140625" style="1" customWidth="1"/>
    <col min="3840" max="3841" width="9.42578125" style="1" customWidth="1"/>
    <col min="3842" max="3842" width="10.5703125" style="1" customWidth="1"/>
    <col min="3843" max="3843" width="17.85546875" style="1" customWidth="1"/>
    <col min="3844" max="3846" width="9.140625" style="1" customWidth="1"/>
    <col min="3847" max="3847" width="53.85546875" style="1" customWidth="1"/>
    <col min="3848" max="3848" width="7.28515625" style="1" customWidth="1"/>
    <col min="3849" max="3849" width="9.42578125" style="1" customWidth="1"/>
    <col min="3850" max="4092" width="9.140625" style="1"/>
    <col min="4093" max="4093" width="6.5703125" style="1" customWidth="1"/>
    <col min="4094" max="4094" width="12.140625" style="1" customWidth="1"/>
    <col min="4095" max="4095" width="68.140625" style="1" customWidth="1"/>
    <col min="4096" max="4097" width="9.42578125" style="1" customWidth="1"/>
    <col min="4098" max="4098" width="10.5703125" style="1" customWidth="1"/>
    <col min="4099" max="4099" width="17.85546875" style="1" customWidth="1"/>
    <col min="4100" max="4102" width="9.140625" style="1" customWidth="1"/>
    <col min="4103" max="4103" width="53.85546875" style="1" customWidth="1"/>
    <col min="4104" max="4104" width="7.28515625" style="1" customWidth="1"/>
    <col min="4105" max="4105" width="9.42578125" style="1" customWidth="1"/>
    <col min="4106" max="4348" width="9.140625" style="1"/>
    <col min="4349" max="4349" width="6.5703125" style="1" customWidth="1"/>
    <col min="4350" max="4350" width="12.140625" style="1" customWidth="1"/>
    <col min="4351" max="4351" width="68.140625" style="1" customWidth="1"/>
    <col min="4352" max="4353" width="9.42578125" style="1" customWidth="1"/>
    <col min="4354" max="4354" width="10.5703125" style="1" customWidth="1"/>
    <col min="4355" max="4355" width="17.85546875" style="1" customWidth="1"/>
    <col min="4356" max="4358" width="9.140625" style="1" customWidth="1"/>
    <col min="4359" max="4359" width="53.85546875" style="1" customWidth="1"/>
    <col min="4360" max="4360" width="7.28515625" style="1" customWidth="1"/>
    <col min="4361" max="4361" width="9.42578125" style="1" customWidth="1"/>
    <col min="4362" max="4604" width="9.140625" style="1"/>
    <col min="4605" max="4605" width="6.5703125" style="1" customWidth="1"/>
    <col min="4606" max="4606" width="12.140625" style="1" customWidth="1"/>
    <col min="4607" max="4607" width="68.140625" style="1" customWidth="1"/>
    <col min="4608" max="4609" width="9.42578125" style="1" customWidth="1"/>
    <col min="4610" max="4610" width="10.5703125" style="1" customWidth="1"/>
    <col min="4611" max="4611" width="17.85546875" style="1" customWidth="1"/>
    <col min="4612" max="4614" width="9.140625" style="1" customWidth="1"/>
    <col min="4615" max="4615" width="53.85546875" style="1" customWidth="1"/>
    <col min="4616" max="4616" width="7.28515625" style="1" customWidth="1"/>
    <col min="4617" max="4617" width="9.42578125" style="1" customWidth="1"/>
    <col min="4618" max="4860" width="9.140625" style="1"/>
    <col min="4861" max="4861" width="6.5703125" style="1" customWidth="1"/>
    <col min="4862" max="4862" width="12.140625" style="1" customWidth="1"/>
    <col min="4863" max="4863" width="68.140625" style="1" customWidth="1"/>
    <col min="4864" max="4865" width="9.42578125" style="1" customWidth="1"/>
    <col min="4866" max="4866" width="10.5703125" style="1" customWidth="1"/>
    <col min="4867" max="4867" width="17.85546875" style="1" customWidth="1"/>
    <col min="4868" max="4870" width="9.140625" style="1" customWidth="1"/>
    <col min="4871" max="4871" width="53.85546875" style="1" customWidth="1"/>
    <col min="4872" max="4872" width="7.28515625" style="1" customWidth="1"/>
    <col min="4873" max="4873" width="9.42578125" style="1" customWidth="1"/>
    <col min="4874" max="5116" width="9.140625" style="1"/>
    <col min="5117" max="5117" width="6.5703125" style="1" customWidth="1"/>
    <col min="5118" max="5118" width="12.140625" style="1" customWidth="1"/>
    <col min="5119" max="5119" width="68.140625" style="1" customWidth="1"/>
    <col min="5120" max="5121" width="9.42578125" style="1" customWidth="1"/>
    <col min="5122" max="5122" width="10.5703125" style="1" customWidth="1"/>
    <col min="5123" max="5123" width="17.85546875" style="1" customWidth="1"/>
    <col min="5124" max="5126" width="9.140625" style="1" customWidth="1"/>
    <col min="5127" max="5127" width="53.85546875" style="1" customWidth="1"/>
    <col min="5128" max="5128" width="7.28515625" style="1" customWidth="1"/>
    <col min="5129" max="5129" width="9.42578125" style="1" customWidth="1"/>
    <col min="5130" max="5372" width="9.140625" style="1"/>
    <col min="5373" max="5373" width="6.5703125" style="1" customWidth="1"/>
    <col min="5374" max="5374" width="12.140625" style="1" customWidth="1"/>
    <col min="5375" max="5375" width="68.140625" style="1" customWidth="1"/>
    <col min="5376" max="5377" width="9.42578125" style="1" customWidth="1"/>
    <col min="5378" max="5378" width="10.5703125" style="1" customWidth="1"/>
    <col min="5379" max="5379" width="17.85546875" style="1" customWidth="1"/>
    <col min="5380" max="5382" width="9.140625" style="1" customWidth="1"/>
    <col min="5383" max="5383" width="53.85546875" style="1" customWidth="1"/>
    <col min="5384" max="5384" width="7.28515625" style="1" customWidth="1"/>
    <col min="5385" max="5385" width="9.42578125" style="1" customWidth="1"/>
    <col min="5386" max="5628" width="9.140625" style="1"/>
    <col min="5629" max="5629" width="6.5703125" style="1" customWidth="1"/>
    <col min="5630" max="5630" width="12.140625" style="1" customWidth="1"/>
    <col min="5631" max="5631" width="68.140625" style="1" customWidth="1"/>
    <col min="5632" max="5633" width="9.42578125" style="1" customWidth="1"/>
    <col min="5634" max="5634" width="10.5703125" style="1" customWidth="1"/>
    <col min="5635" max="5635" width="17.85546875" style="1" customWidth="1"/>
    <col min="5636" max="5638" width="9.140625" style="1" customWidth="1"/>
    <col min="5639" max="5639" width="53.85546875" style="1" customWidth="1"/>
    <col min="5640" max="5640" width="7.28515625" style="1" customWidth="1"/>
    <col min="5641" max="5641" width="9.42578125" style="1" customWidth="1"/>
    <col min="5642" max="5884" width="9.140625" style="1"/>
    <col min="5885" max="5885" width="6.5703125" style="1" customWidth="1"/>
    <col min="5886" max="5886" width="12.140625" style="1" customWidth="1"/>
    <col min="5887" max="5887" width="68.140625" style="1" customWidth="1"/>
    <col min="5888" max="5889" width="9.42578125" style="1" customWidth="1"/>
    <col min="5890" max="5890" width="10.5703125" style="1" customWidth="1"/>
    <col min="5891" max="5891" width="17.85546875" style="1" customWidth="1"/>
    <col min="5892" max="5894" width="9.140625" style="1" customWidth="1"/>
    <col min="5895" max="5895" width="53.85546875" style="1" customWidth="1"/>
    <col min="5896" max="5896" width="7.28515625" style="1" customWidth="1"/>
    <col min="5897" max="5897" width="9.42578125" style="1" customWidth="1"/>
    <col min="5898" max="6140" width="9.140625" style="1"/>
    <col min="6141" max="6141" width="6.5703125" style="1" customWidth="1"/>
    <col min="6142" max="6142" width="12.140625" style="1" customWidth="1"/>
    <col min="6143" max="6143" width="68.140625" style="1" customWidth="1"/>
    <col min="6144" max="6145" width="9.42578125" style="1" customWidth="1"/>
    <col min="6146" max="6146" width="10.5703125" style="1" customWidth="1"/>
    <col min="6147" max="6147" width="17.85546875" style="1" customWidth="1"/>
    <col min="6148" max="6150" width="9.140625" style="1" customWidth="1"/>
    <col min="6151" max="6151" width="53.85546875" style="1" customWidth="1"/>
    <col min="6152" max="6152" width="7.28515625" style="1" customWidth="1"/>
    <col min="6153" max="6153" width="9.42578125" style="1" customWidth="1"/>
    <col min="6154" max="6396" width="9.140625" style="1"/>
    <col min="6397" max="6397" width="6.5703125" style="1" customWidth="1"/>
    <col min="6398" max="6398" width="12.140625" style="1" customWidth="1"/>
    <col min="6399" max="6399" width="68.140625" style="1" customWidth="1"/>
    <col min="6400" max="6401" width="9.42578125" style="1" customWidth="1"/>
    <col min="6402" max="6402" width="10.5703125" style="1" customWidth="1"/>
    <col min="6403" max="6403" width="17.85546875" style="1" customWidth="1"/>
    <col min="6404" max="6406" width="9.140625" style="1" customWidth="1"/>
    <col min="6407" max="6407" width="53.85546875" style="1" customWidth="1"/>
    <col min="6408" max="6408" width="7.28515625" style="1" customWidth="1"/>
    <col min="6409" max="6409" width="9.42578125" style="1" customWidth="1"/>
    <col min="6410" max="6652" width="9.140625" style="1"/>
    <col min="6653" max="6653" width="6.5703125" style="1" customWidth="1"/>
    <col min="6654" max="6654" width="12.140625" style="1" customWidth="1"/>
    <col min="6655" max="6655" width="68.140625" style="1" customWidth="1"/>
    <col min="6656" max="6657" width="9.42578125" style="1" customWidth="1"/>
    <col min="6658" max="6658" width="10.5703125" style="1" customWidth="1"/>
    <col min="6659" max="6659" width="17.85546875" style="1" customWidth="1"/>
    <col min="6660" max="6662" width="9.140625" style="1" customWidth="1"/>
    <col min="6663" max="6663" width="53.85546875" style="1" customWidth="1"/>
    <col min="6664" max="6664" width="7.28515625" style="1" customWidth="1"/>
    <col min="6665" max="6665" width="9.42578125" style="1" customWidth="1"/>
    <col min="6666" max="6908" width="9.140625" style="1"/>
    <col min="6909" max="6909" width="6.5703125" style="1" customWidth="1"/>
    <col min="6910" max="6910" width="12.140625" style="1" customWidth="1"/>
    <col min="6911" max="6911" width="68.140625" style="1" customWidth="1"/>
    <col min="6912" max="6913" width="9.42578125" style="1" customWidth="1"/>
    <col min="6914" max="6914" width="10.5703125" style="1" customWidth="1"/>
    <col min="6915" max="6915" width="17.85546875" style="1" customWidth="1"/>
    <col min="6916" max="6918" width="9.140625" style="1" customWidth="1"/>
    <col min="6919" max="6919" width="53.85546875" style="1" customWidth="1"/>
    <col min="6920" max="6920" width="7.28515625" style="1" customWidth="1"/>
    <col min="6921" max="6921" width="9.42578125" style="1" customWidth="1"/>
    <col min="6922" max="7164" width="9.140625" style="1"/>
    <col min="7165" max="7165" width="6.5703125" style="1" customWidth="1"/>
    <col min="7166" max="7166" width="12.140625" style="1" customWidth="1"/>
    <col min="7167" max="7167" width="68.140625" style="1" customWidth="1"/>
    <col min="7168" max="7169" width="9.42578125" style="1" customWidth="1"/>
    <col min="7170" max="7170" width="10.5703125" style="1" customWidth="1"/>
    <col min="7171" max="7171" width="17.85546875" style="1" customWidth="1"/>
    <col min="7172" max="7174" width="9.140625" style="1" customWidth="1"/>
    <col min="7175" max="7175" width="53.85546875" style="1" customWidth="1"/>
    <col min="7176" max="7176" width="7.28515625" style="1" customWidth="1"/>
    <col min="7177" max="7177" width="9.42578125" style="1" customWidth="1"/>
    <col min="7178" max="7420" width="9.140625" style="1"/>
    <col min="7421" max="7421" width="6.5703125" style="1" customWidth="1"/>
    <col min="7422" max="7422" width="12.140625" style="1" customWidth="1"/>
    <col min="7423" max="7423" width="68.140625" style="1" customWidth="1"/>
    <col min="7424" max="7425" width="9.42578125" style="1" customWidth="1"/>
    <col min="7426" max="7426" width="10.5703125" style="1" customWidth="1"/>
    <col min="7427" max="7427" width="17.85546875" style="1" customWidth="1"/>
    <col min="7428" max="7430" width="9.140625" style="1" customWidth="1"/>
    <col min="7431" max="7431" width="53.85546875" style="1" customWidth="1"/>
    <col min="7432" max="7432" width="7.28515625" style="1" customWidth="1"/>
    <col min="7433" max="7433" width="9.42578125" style="1" customWidth="1"/>
    <col min="7434" max="7676" width="9.140625" style="1"/>
    <col min="7677" max="7677" width="6.5703125" style="1" customWidth="1"/>
    <col min="7678" max="7678" width="12.140625" style="1" customWidth="1"/>
    <col min="7679" max="7679" width="68.140625" style="1" customWidth="1"/>
    <col min="7680" max="7681" width="9.42578125" style="1" customWidth="1"/>
    <col min="7682" max="7682" width="10.5703125" style="1" customWidth="1"/>
    <col min="7683" max="7683" width="17.85546875" style="1" customWidth="1"/>
    <col min="7684" max="7686" width="9.140625" style="1" customWidth="1"/>
    <col min="7687" max="7687" width="53.85546875" style="1" customWidth="1"/>
    <col min="7688" max="7688" width="7.28515625" style="1" customWidth="1"/>
    <col min="7689" max="7689" width="9.42578125" style="1" customWidth="1"/>
    <col min="7690" max="7932" width="9.140625" style="1"/>
    <col min="7933" max="7933" width="6.5703125" style="1" customWidth="1"/>
    <col min="7934" max="7934" width="12.140625" style="1" customWidth="1"/>
    <col min="7935" max="7935" width="68.140625" style="1" customWidth="1"/>
    <col min="7936" max="7937" width="9.42578125" style="1" customWidth="1"/>
    <col min="7938" max="7938" width="10.5703125" style="1" customWidth="1"/>
    <col min="7939" max="7939" width="17.85546875" style="1" customWidth="1"/>
    <col min="7940" max="7942" width="9.140625" style="1" customWidth="1"/>
    <col min="7943" max="7943" width="53.85546875" style="1" customWidth="1"/>
    <col min="7944" max="7944" width="7.28515625" style="1" customWidth="1"/>
    <col min="7945" max="7945" width="9.42578125" style="1" customWidth="1"/>
    <col min="7946" max="8188" width="9.140625" style="1"/>
    <col min="8189" max="8189" width="6.5703125" style="1" customWidth="1"/>
    <col min="8190" max="8190" width="12.140625" style="1" customWidth="1"/>
    <col min="8191" max="8191" width="68.140625" style="1" customWidth="1"/>
    <col min="8192" max="8193" width="9.42578125" style="1" customWidth="1"/>
    <col min="8194" max="8194" width="10.5703125" style="1" customWidth="1"/>
    <col min="8195" max="8195" width="17.85546875" style="1" customWidth="1"/>
    <col min="8196" max="8198" width="9.140625" style="1" customWidth="1"/>
    <col min="8199" max="8199" width="53.85546875" style="1" customWidth="1"/>
    <col min="8200" max="8200" width="7.28515625" style="1" customWidth="1"/>
    <col min="8201" max="8201" width="9.42578125" style="1" customWidth="1"/>
    <col min="8202" max="8444" width="9.140625" style="1"/>
    <col min="8445" max="8445" width="6.5703125" style="1" customWidth="1"/>
    <col min="8446" max="8446" width="12.140625" style="1" customWidth="1"/>
    <col min="8447" max="8447" width="68.140625" style="1" customWidth="1"/>
    <col min="8448" max="8449" width="9.42578125" style="1" customWidth="1"/>
    <col min="8450" max="8450" width="10.5703125" style="1" customWidth="1"/>
    <col min="8451" max="8451" width="17.85546875" style="1" customWidth="1"/>
    <col min="8452" max="8454" width="9.140625" style="1" customWidth="1"/>
    <col min="8455" max="8455" width="53.85546875" style="1" customWidth="1"/>
    <col min="8456" max="8456" width="7.28515625" style="1" customWidth="1"/>
    <col min="8457" max="8457" width="9.42578125" style="1" customWidth="1"/>
    <col min="8458" max="8700" width="9.140625" style="1"/>
    <col min="8701" max="8701" width="6.5703125" style="1" customWidth="1"/>
    <col min="8702" max="8702" width="12.140625" style="1" customWidth="1"/>
    <col min="8703" max="8703" width="68.140625" style="1" customWidth="1"/>
    <col min="8704" max="8705" width="9.42578125" style="1" customWidth="1"/>
    <col min="8706" max="8706" width="10.5703125" style="1" customWidth="1"/>
    <col min="8707" max="8707" width="17.85546875" style="1" customWidth="1"/>
    <col min="8708" max="8710" width="9.140625" style="1" customWidth="1"/>
    <col min="8711" max="8711" width="53.85546875" style="1" customWidth="1"/>
    <col min="8712" max="8712" width="7.28515625" style="1" customWidth="1"/>
    <col min="8713" max="8713" width="9.42578125" style="1" customWidth="1"/>
    <col min="8714" max="8956" width="9.140625" style="1"/>
    <col min="8957" max="8957" width="6.5703125" style="1" customWidth="1"/>
    <col min="8958" max="8958" width="12.140625" style="1" customWidth="1"/>
    <col min="8959" max="8959" width="68.140625" style="1" customWidth="1"/>
    <col min="8960" max="8961" width="9.42578125" style="1" customWidth="1"/>
    <col min="8962" max="8962" width="10.5703125" style="1" customWidth="1"/>
    <col min="8963" max="8963" width="17.85546875" style="1" customWidth="1"/>
    <col min="8964" max="8966" width="9.140625" style="1" customWidth="1"/>
    <col min="8967" max="8967" width="53.85546875" style="1" customWidth="1"/>
    <col min="8968" max="8968" width="7.28515625" style="1" customWidth="1"/>
    <col min="8969" max="8969" width="9.42578125" style="1" customWidth="1"/>
    <col min="8970" max="9212" width="9.140625" style="1"/>
    <col min="9213" max="9213" width="6.5703125" style="1" customWidth="1"/>
    <col min="9214" max="9214" width="12.140625" style="1" customWidth="1"/>
    <col min="9215" max="9215" width="68.140625" style="1" customWidth="1"/>
    <col min="9216" max="9217" width="9.42578125" style="1" customWidth="1"/>
    <col min="9218" max="9218" width="10.5703125" style="1" customWidth="1"/>
    <col min="9219" max="9219" width="17.85546875" style="1" customWidth="1"/>
    <col min="9220" max="9222" width="9.140625" style="1" customWidth="1"/>
    <col min="9223" max="9223" width="53.85546875" style="1" customWidth="1"/>
    <col min="9224" max="9224" width="7.28515625" style="1" customWidth="1"/>
    <col min="9225" max="9225" width="9.42578125" style="1" customWidth="1"/>
    <col min="9226" max="9468" width="9.140625" style="1"/>
    <col min="9469" max="9469" width="6.5703125" style="1" customWidth="1"/>
    <col min="9470" max="9470" width="12.140625" style="1" customWidth="1"/>
    <col min="9471" max="9471" width="68.140625" style="1" customWidth="1"/>
    <col min="9472" max="9473" width="9.42578125" style="1" customWidth="1"/>
    <col min="9474" max="9474" width="10.5703125" style="1" customWidth="1"/>
    <col min="9475" max="9475" width="17.85546875" style="1" customWidth="1"/>
    <col min="9476" max="9478" width="9.140625" style="1" customWidth="1"/>
    <col min="9479" max="9479" width="53.85546875" style="1" customWidth="1"/>
    <col min="9480" max="9480" width="7.28515625" style="1" customWidth="1"/>
    <col min="9481" max="9481" width="9.42578125" style="1" customWidth="1"/>
    <col min="9482" max="9724" width="9.140625" style="1"/>
    <col min="9725" max="9725" width="6.5703125" style="1" customWidth="1"/>
    <col min="9726" max="9726" width="12.140625" style="1" customWidth="1"/>
    <col min="9727" max="9727" width="68.140625" style="1" customWidth="1"/>
    <col min="9728" max="9729" width="9.42578125" style="1" customWidth="1"/>
    <col min="9730" max="9730" width="10.5703125" style="1" customWidth="1"/>
    <col min="9731" max="9731" width="17.85546875" style="1" customWidth="1"/>
    <col min="9732" max="9734" width="9.140625" style="1" customWidth="1"/>
    <col min="9735" max="9735" width="53.85546875" style="1" customWidth="1"/>
    <col min="9736" max="9736" width="7.28515625" style="1" customWidth="1"/>
    <col min="9737" max="9737" width="9.42578125" style="1" customWidth="1"/>
    <col min="9738" max="9980" width="9.140625" style="1"/>
    <col min="9981" max="9981" width="6.5703125" style="1" customWidth="1"/>
    <col min="9982" max="9982" width="12.140625" style="1" customWidth="1"/>
    <col min="9983" max="9983" width="68.140625" style="1" customWidth="1"/>
    <col min="9984" max="9985" width="9.42578125" style="1" customWidth="1"/>
    <col min="9986" max="9986" width="10.5703125" style="1" customWidth="1"/>
    <col min="9987" max="9987" width="17.85546875" style="1" customWidth="1"/>
    <col min="9988" max="9990" width="9.140625" style="1" customWidth="1"/>
    <col min="9991" max="9991" width="53.85546875" style="1" customWidth="1"/>
    <col min="9992" max="9992" width="7.28515625" style="1" customWidth="1"/>
    <col min="9993" max="9993" width="9.42578125" style="1" customWidth="1"/>
    <col min="9994" max="10236" width="9.140625" style="1"/>
    <col min="10237" max="10237" width="6.5703125" style="1" customWidth="1"/>
    <col min="10238" max="10238" width="12.140625" style="1" customWidth="1"/>
    <col min="10239" max="10239" width="68.140625" style="1" customWidth="1"/>
    <col min="10240" max="10241" width="9.42578125" style="1" customWidth="1"/>
    <col min="10242" max="10242" width="10.5703125" style="1" customWidth="1"/>
    <col min="10243" max="10243" width="17.85546875" style="1" customWidth="1"/>
    <col min="10244" max="10246" width="9.140625" style="1" customWidth="1"/>
    <col min="10247" max="10247" width="53.85546875" style="1" customWidth="1"/>
    <col min="10248" max="10248" width="7.28515625" style="1" customWidth="1"/>
    <col min="10249" max="10249" width="9.42578125" style="1" customWidth="1"/>
    <col min="10250" max="10492" width="9.140625" style="1"/>
    <col min="10493" max="10493" width="6.5703125" style="1" customWidth="1"/>
    <col min="10494" max="10494" width="12.140625" style="1" customWidth="1"/>
    <col min="10495" max="10495" width="68.140625" style="1" customWidth="1"/>
    <col min="10496" max="10497" width="9.42578125" style="1" customWidth="1"/>
    <col min="10498" max="10498" width="10.5703125" style="1" customWidth="1"/>
    <col min="10499" max="10499" width="17.85546875" style="1" customWidth="1"/>
    <col min="10500" max="10502" width="9.140625" style="1" customWidth="1"/>
    <col min="10503" max="10503" width="53.85546875" style="1" customWidth="1"/>
    <col min="10504" max="10504" width="7.28515625" style="1" customWidth="1"/>
    <col min="10505" max="10505" width="9.42578125" style="1" customWidth="1"/>
    <col min="10506" max="10748" width="9.140625" style="1"/>
    <col min="10749" max="10749" width="6.5703125" style="1" customWidth="1"/>
    <col min="10750" max="10750" width="12.140625" style="1" customWidth="1"/>
    <col min="10751" max="10751" width="68.140625" style="1" customWidth="1"/>
    <col min="10752" max="10753" width="9.42578125" style="1" customWidth="1"/>
    <col min="10754" max="10754" width="10.5703125" style="1" customWidth="1"/>
    <col min="10755" max="10755" width="17.85546875" style="1" customWidth="1"/>
    <col min="10756" max="10758" width="9.140625" style="1" customWidth="1"/>
    <col min="10759" max="10759" width="53.85546875" style="1" customWidth="1"/>
    <col min="10760" max="10760" width="7.28515625" style="1" customWidth="1"/>
    <col min="10761" max="10761" width="9.42578125" style="1" customWidth="1"/>
    <col min="10762" max="11004" width="9.140625" style="1"/>
    <col min="11005" max="11005" width="6.5703125" style="1" customWidth="1"/>
    <col min="11006" max="11006" width="12.140625" style="1" customWidth="1"/>
    <col min="11007" max="11007" width="68.140625" style="1" customWidth="1"/>
    <col min="11008" max="11009" width="9.42578125" style="1" customWidth="1"/>
    <col min="11010" max="11010" width="10.5703125" style="1" customWidth="1"/>
    <col min="11011" max="11011" width="17.85546875" style="1" customWidth="1"/>
    <col min="11012" max="11014" width="9.140625" style="1" customWidth="1"/>
    <col min="11015" max="11015" width="53.85546875" style="1" customWidth="1"/>
    <col min="11016" max="11016" width="7.28515625" style="1" customWidth="1"/>
    <col min="11017" max="11017" width="9.42578125" style="1" customWidth="1"/>
    <col min="11018" max="11260" width="9.140625" style="1"/>
    <col min="11261" max="11261" width="6.5703125" style="1" customWidth="1"/>
    <col min="11262" max="11262" width="12.140625" style="1" customWidth="1"/>
    <col min="11263" max="11263" width="68.140625" style="1" customWidth="1"/>
    <col min="11264" max="11265" width="9.42578125" style="1" customWidth="1"/>
    <col min="11266" max="11266" width="10.5703125" style="1" customWidth="1"/>
    <col min="11267" max="11267" width="17.85546875" style="1" customWidth="1"/>
    <col min="11268" max="11270" width="9.140625" style="1" customWidth="1"/>
    <col min="11271" max="11271" width="53.85546875" style="1" customWidth="1"/>
    <col min="11272" max="11272" width="7.28515625" style="1" customWidth="1"/>
    <col min="11273" max="11273" width="9.42578125" style="1" customWidth="1"/>
    <col min="11274" max="11516" width="9.140625" style="1"/>
    <col min="11517" max="11517" width="6.5703125" style="1" customWidth="1"/>
    <col min="11518" max="11518" width="12.140625" style="1" customWidth="1"/>
    <col min="11519" max="11519" width="68.140625" style="1" customWidth="1"/>
    <col min="11520" max="11521" width="9.42578125" style="1" customWidth="1"/>
    <col min="11522" max="11522" width="10.5703125" style="1" customWidth="1"/>
    <col min="11523" max="11523" width="17.85546875" style="1" customWidth="1"/>
    <col min="11524" max="11526" width="9.140625" style="1" customWidth="1"/>
    <col min="11527" max="11527" width="53.85546875" style="1" customWidth="1"/>
    <col min="11528" max="11528" width="7.28515625" style="1" customWidth="1"/>
    <col min="11529" max="11529" width="9.42578125" style="1" customWidth="1"/>
    <col min="11530" max="11772" width="9.140625" style="1"/>
    <col min="11773" max="11773" width="6.5703125" style="1" customWidth="1"/>
    <col min="11774" max="11774" width="12.140625" style="1" customWidth="1"/>
    <col min="11775" max="11775" width="68.140625" style="1" customWidth="1"/>
    <col min="11776" max="11777" width="9.42578125" style="1" customWidth="1"/>
    <col min="11778" max="11778" width="10.5703125" style="1" customWidth="1"/>
    <col min="11779" max="11779" width="17.85546875" style="1" customWidth="1"/>
    <col min="11780" max="11782" width="9.140625" style="1" customWidth="1"/>
    <col min="11783" max="11783" width="53.85546875" style="1" customWidth="1"/>
    <col min="11784" max="11784" width="7.28515625" style="1" customWidth="1"/>
    <col min="11785" max="11785" width="9.42578125" style="1" customWidth="1"/>
    <col min="11786" max="12028" width="9.140625" style="1"/>
    <col min="12029" max="12029" width="6.5703125" style="1" customWidth="1"/>
    <col min="12030" max="12030" width="12.140625" style="1" customWidth="1"/>
    <col min="12031" max="12031" width="68.140625" style="1" customWidth="1"/>
    <col min="12032" max="12033" width="9.42578125" style="1" customWidth="1"/>
    <col min="12034" max="12034" width="10.5703125" style="1" customWidth="1"/>
    <col min="12035" max="12035" width="17.85546875" style="1" customWidth="1"/>
    <col min="12036" max="12038" width="9.140625" style="1" customWidth="1"/>
    <col min="12039" max="12039" width="53.85546875" style="1" customWidth="1"/>
    <col min="12040" max="12040" width="7.28515625" style="1" customWidth="1"/>
    <col min="12041" max="12041" width="9.42578125" style="1" customWidth="1"/>
    <col min="12042" max="12284" width="9.140625" style="1"/>
    <col min="12285" max="12285" width="6.5703125" style="1" customWidth="1"/>
    <col min="12286" max="12286" width="12.140625" style="1" customWidth="1"/>
    <col min="12287" max="12287" width="68.140625" style="1" customWidth="1"/>
    <col min="12288" max="12289" width="9.42578125" style="1" customWidth="1"/>
    <col min="12290" max="12290" width="10.5703125" style="1" customWidth="1"/>
    <col min="12291" max="12291" width="17.85546875" style="1" customWidth="1"/>
    <col min="12292" max="12294" width="9.140625" style="1" customWidth="1"/>
    <col min="12295" max="12295" width="53.85546875" style="1" customWidth="1"/>
    <col min="12296" max="12296" width="7.28515625" style="1" customWidth="1"/>
    <col min="12297" max="12297" width="9.42578125" style="1" customWidth="1"/>
    <col min="12298" max="12540" width="9.140625" style="1"/>
    <col min="12541" max="12541" width="6.5703125" style="1" customWidth="1"/>
    <col min="12542" max="12542" width="12.140625" style="1" customWidth="1"/>
    <col min="12543" max="12543" width="68.140625" style="1" customWidth="1"/>
    <col min="12544" max="12545" width="9.42578125" style="1" customWidth="1"/>
    <col min="12546" max="12546" width="10.5703125" style="1" customWidth="1"/>
    <col min="12547" max="12547" width="17.85546875" style="1" customWidth="1"/>
    <col min="12548" max="12550" width="9.140625" style="1" customWidth="1"/>
    <col min="12551" max="12551" width="53.85546875" style="1" customWidth="1"/>
    <col min="12552" max="12552" width="7.28515625" style="1" customWidth="1"/>
    <col min="12553" max="12553" width="9.42578125" style="1" customWidth="1"/>
    <col min="12554" max="12796" width="9.140625" style="1"/>
    <col min="12797" max="12797" width="6.5703125" style="1" customWidth="1"/>
    <col min="12798" max="12798" width="12.140625" style="1" customWidth="1"/>
    <col min="12799" max="12799" width="68.140625" style="1" customWidth="1"/>
    <col min="12800" max="12801" width="9.42578125" style="1" customWidth="1"/>
    <col min="12802" max="12802" width="10.5703125" style="1" customWidth="1"/>
    <col min="12803" max="12803" width="17.85546875" style="1" customWidth="1"/>
    <col min="12804" max="12806" width="9.140625" style="1" customWidth="1"/>
    <col min="12807" max="12807" width="53.85546875" style="1" customWidth="1"/>
    <col min="12808" max="12808" width="7.28515625" style="1" customWidth="1"/>
    <col min="12809" max="12809" width="9.42578125" style="1" customWidth="1"/>
    <col min="12810" max="13052" width="9.140625" style="1"/>
    <col min="13053" max="13053" width="6.5703125" style="1" customWidth="1"/>
    <col min="13054" max="13054" width="12.140625" style="1" customWidth="1"/>
    <col min="13055" max="13055" width="68.140625" style="1" customWidth="1"/>
    <col min="13056" max="13057" width="9.42578125" style="1" customWidth="1"/>
    <col min="13058" max="13058" width="10.5703125" style="1" customWidth="1"/>
    <col min="13059" max="13059" width="17.85546875" style="1" customWidth="1"/>
    <col min="13060" max="13062" width="9.140625" style="1" customWidth="1"/>
    <col min="13063" max="13063" width="53.85546875" style="1" customWidth="1"/>
    <col min="13064" max="13064" width="7.28515625" style="1" customWidth="1"/>
    <col min="13065" max="13065" width="9.42578125" style="1" customWidth="1"/>
    <col min="13066" max="13308" width="9.140625" style="1"/>
    <col min="13309" max="13309" width="6.5703125" style="1" customWidth="1"/>
    <col min="13310" max="13310" width="12.140625" style="1" customWidth="1"/>
    <col min="13311" max="13311" width="68.140625" style="1" customWidth="1"/>
    <col min="13312" max="13313" width="9.42578125" style="1" customWidth="1"/>
    <col min="13314" max="13314" width="10.5703125" style="1" customWidth="1"/>
    <col min="13315" max="13315" width="17.85546875" style="1" customWidth="1"/>
    <col min="13316" max="13318" width="9.140625" style="1" customWidth="1"/>
    <col min="13319" max="13319" width="53.85546875" style="1" customWidth="1"/>
    <col min="13320" max="13320" width="7.28515625" style="1" customWidth="1"/>
    <col min="13321" max="13321" width="9.42578125" style="1" customWidth="1"/>
    <col min="13322" max="13564" width="9.140625" style="1"/>
    <col min="13565" max="13565" width="6.5703125" style="1" customWidth="1"/>
    <col min="13566" max="13566" width="12.140625" style="1" customWidth="1"/>
    <col min="13567" max="13567" width="68.140625" style="1" customWidth="1"/>
    <col min="13568" max="13569" width="9.42578125" style="1" customWidth="1"/>
    <col min="13570" max="13570" width="10.5703125" style="1" customWidth="1"/>
    <col min="13571" max="13571" width="17.85546875" style="1" customWidth="1"/>
    <col min="13572" max="13574" width="9.140625" style="1" customWidth="1"/>
    <col min="13575" max="13575" width="53.85546875" style="1" customWidth="1"/>
    <col min="13576" max="13576" width="7.28515625" style="1" customWidth="1"/>
    <col min="13577" max="13577" width="9.42578125" style="1" customWidth="1"/>
    <col min="13578" max="13820" width="9.140625" style="1"/>
    <col min="13821" max="13821" width="6.5703125" style="1" customWidth="1"/>
    <col min="13822" max="13822" width="12.140625" style="1" customWidth="1"/>
    <col min="13823" max="13823" width="68.140625" style="1" customWidth="1"/>
    <col min="13824" max="13825" width="9.42578125" style="1" customWidth="1"/>
    <col min="13826" max="13826" width="10.5703125" style="1" customWidth="1"/>
    <col min="13827" max="13827" width="17.85546875" style="1" customWidth="1"/>
    <col min="13828" max="13830" width="9.140625" style="1" customWidth="1"/>
    <col min="13831" max="13831" width="53.85546875" style="1" customWidth="1"/>
    <col min="13832" max="13832" width="7.28515625" style="1" customWidth="1"/>
    <col min="13833" max="13833" width="9.42578125" style="1" customWidth="1"/>
    <col min="13834" max="14076" width="9.140625" style="1"/>
    <col min="14077" max="14077" width="6.5703125" style="1" customWidth="1"/>
    <col min="14078" max="14078" width="12.140625" style="1" customWidth="1"/>
    <col min="14079" max="14079" width="68.140625" style="1" customWidth="1"/>
    <col min="14080" max="14081" width="9.42578125" style="1" customWidth="1"/>
    <col min="14082" max="14082" width="10.5703125" style="1" customWidth="1"/>
    <col min="14083" max="14083" width="17.85546875" style="1" customWidth="1"/>
    <col min="14084" max="14086" width="9.140625" style="1" customWidth="1"/>
    <col min="14087" max="14087" width="53.85546875" style="1" customWidth="1"/>
    <col min="14088" max="14088" width="7.28515625" style="1" customWidth="1"/>
    <col min="14089" max="14089" width="9.42578125" style="1" customWidth="1"/>
    <col min="14090" max="14332" width="9.140625" style="1"/>
    <col min="14333" max="14333" width="6.5703125" style="1" customWidth="1"/>
    <col min="14334" max="14334" width="12.140625" style="1" customWidth="1"/>
    <col min="14335" max="14335" width="68.140625" style="1" customWidth="1"/>
    <col min="14336" max="14337" width="9.42578125" style="1" customWidth="1"/>
    <col min="14338" max="14338" width="10.5703125" style="1" customWidth="1"/>
    <col min="14339" max="14339" width="17.85546875" style="1" customWidth="1"/>
    <col min="14340" max="14342" width="9.140625" style="1" customWidth="1"/>
    <col min="14343" max="14343" width="53.85546875" style="1" customWidth="1"/>
    <col min="14344" max="14344" width="7.28515625" style="1" customWidth="1"/>
    <col min="14345" max="14345" width="9.42578125" style="1" customWidth="1"/>
    <col min="14346" max="14588" width="9.140625" style="1"/>
    <col min="14589" max="14589" width="6.5703125" style="1" customWidth="1"/>
    <col min="14590" max="14590" width="12.140625" style="1" customWidth="1"/>
    <col min="14591" max="14591" width="68.140625" style="1" customWidth="1"/>
    <col min="14592" max="14593" width="9.42578125" style="1" customWidth="1"/>
    <col min="14594" max="14594" width="10.5703125" style="1" customWidth="1"/>
    <col min="14595" max="14595" width="17.85546875" style="1" customWidth="1"/>
    <col min="14596" max="14598" width="9.140625" style="1" customWidth="1"/>
    <col min="14599" max="14599" width="53.85546875" style="1" customWidth="1"/>
    <col min="14600" max="14600" width="7.28515625" style="1" customWidth="1"/>
    <col min="14601" max="14601" width="9.42578125" style="1" customWidth="1"/>
    <col min="14602" max="14844" width="9.140625" style="1"/>
    <col min="14845" max="14845" width="6.5703125" style="1" customWidth="1"/>
    <col min="14846" max="14846" width="12.140625" style="1" customWidth="1"/>
    <col min="14847" max="14847" width="68.140625" style="1" customWidth="1"/>
    <col min="14848" max="14849" width="9.42578125" style="1" customWidth="1"/>
    <col min="14850" max="14850" width="10.5703125" style="1" customWidth="1"/>
    <col min="14851" max="14851" width="17.85546875" style="1" customWidth="1"/>
    <col min="14852" max="14854" width="9.140625" style="1" customWidth="1"/>
    <col min="14855" max="14855" width="53.85546875" style="1" customWidth="1"/>
    <col min="14856" max="14856" width="7.28515625" style="1" customWidth="1"/>
    <col min="14857" max="14857" width="9.42578125" style="1" customWidth="1"/>
    <col min="14858" max="15100" width="9.140625" style="1"/>
    <col min="15101" max="15101" width="6.5703125" style="1" customWidth="1"/>
    <col min="15102" max="15102" width="12.140625" style="1" customWidth="1"/>
    <col min="15103" max="15103" width="68.140625" style="1" customWidth="1"/>
    <col min="15104" max="15105" width="9.42578125" style="1" customWidth="1"/>
    <col min="15106" max="15106" width="10.5703125" style="1" customWidth="1"/>
    <col min="15107" max="15107" width="17.85546875" style="1" customWidth="1"/>
    <col min="15108" max="15110" width="9.140625" style="1" customWidth="1"/>
    <col min="15111" max="15111" width="53.85546875" style="1" customWidth="1"/>
    <col min="15112" max="15112" width="7.28515625" style="1" customWidth="1"/>
    <col min="15113" max="15113" width="9.42578125" style="1" customWidth="1"/>
    <col min="15114" max="15356" width="9.140625" style="1"/>
    <col min="15357" max="15357" width="6.5703125" style="1" customWidth="1"/>
    <col min="15358" max="15358" width="12.140625" style="1" customWidth="1"/>
    <col min="15359" max="15359" width="68.140625" style="1" customWidth="1"/>
    <col min="15360" max="15361" width="9.42578125" style="1" customWidth="1"/>
    <col min="15362" max="15362" width="10.5703125" style="1" customWidth="1"/>
    <col min="15363" max="15363" width="17.85546875" style="1" customWidth="1"/>
    <col min="15364" max="15366" width="9.140625" style="1" customWidth="1"/>
    <col min="15367" max="15367" width="53.85546875" style="1" customWidth="1"/>
    <col min="15368" max="15368" width="7.28515625" style="1" customWidth="1"/>
    <col min="15369" max="15369" width="9.42578125" style="1" customWidth="1"/>
    <col min="15370" max="15612" width="9.140625" style="1"/>
    <col min="15613" max="15613" width="6.5703125" style="1" customWidth="1"/>
    <col min="15614" max="15614" width="12.140625" style="1" customWidth="1"/>
    <col min="15615" max="15615" width="68.140625" style="1" customWidth="1"/>
    <col min="15616" max="15617" width="9.42578125" style="1" customWidth="1"/>
    <col min="15618" max="15618" width="10.5703125" style="1" customWidth="1"/>
    <col min="15619" max="15619" width="17.85546875" style="1" customWidth="1"/>
    <col min="15620" max="15622" width="9.140625" style="1" customWidth="1"/>
    <col min="15623" max="15623" width="53.85546875" style="1" customWidth="1"/>
    <col min="15624" max="15624" width="7.28515625" style="1" customWidth="1"/>
    <col min="15625" max="15625" width="9.42578125" style="1" customWidth="1"/>
    <col min="15626" max="15868" width="9.140625" style="1"/>
    <col min="15869" max="15869" width="6.5703125" style="1" customWidth="1"/>
    <col min="15870" max="15870" width="12.140625" style="1" customWidth="1"/>
    <col min="15871" max="15871" width="68.140625" style="1" customWidth="1"/>
    <col min="15872" max="15873" width="9.42578125" style="1" customWidth="1"/>
    <col min="15874" max="15874" width="10.5703125" style="1" customWidth="1"/>
    <col min="15875" max="15875" width="17.85546875" style="1" customWidth="1"/>
    <col min="15876" max="15878" width="9.140625" style="1" customWidth="1"/>
    <col min="15879" max="15879" width="53.85546875" style="1" customWidth="1"/>
    <col min="15880" max="15880" width="7.28515625" style="1" customWidth="1"/>
    <col min="15881" max="15881" width="9.42578125" style="1" customWidth="1"/>
    <col min="15882" max="16124" width="9.140625" style="1"/>
    <col min="16125" max="16125" width="6.5703125" style="1" customWidth="1"/>
    <col min="16126" max="16126" width="12.140625" style="1" customWidth="1"/>
    <col min="16127" max="16127" width="68.140625" style="1" customWidth="1"/>
    <col min="16128" max="16129" width="9.42578125" style="1" customWidth="1"/>
    <col min="16130" max="16130" width="10.5703125" style="1" customWidth="1"/>
    <col min="16131" max="16131" width="17.85546875" style="1" customWidth="1"/>
    <col min="16132" max="16134" width="9.140625" style="1" customWidth="1"/>
    <col min="16135" max="16135" width="53.85546875" style="1" customWidth="1"/>
    <col min="16136" max="16136" width="7.28515625" style="1" customWidth="1"/>
    <col min="16137" max="16137" width="9.42578125" style="1" customWidth="1"/>
    <col min="16138" max="16384" width="9.140625" style="1"/>
  </cols>
  <sheetData>
    <row r="1" spans="1:9" ht="27.75" customHeight="1" thickBot="1" x14ac:dyDescent="0.3">
      <c r="A1" s="62" t="s">
        <v>134</v>
      </c>
      <c r="B1" s="62"/>
      <c r="C1" s="62"/>
      <c r="D1" s="62"/>
      <c r="E1" s="62"/>
      <c r="F1" s="62"/>
      <c r="G1" s="62"/>
    </row>
    <row r="2" spans="1:9" ht="21" customHeight="1" x14ac:dyDescent="0.25">
      <c r="A2" s="68" t="s">
        <v>118</v>
      </c>
      <c r="B2" s="69"/>
      <c r="C2" s="69"/>
      <c r="D2" s="69"/>
      <c r="E2" s="69"/>
      <c r="F2" s="69"/>
      <c r="G2" s="70"/>
    </row>
    <row r="3" spans="1:9" ht="24.75" customHeight="1" x14ac:dyDescent="0.25">
      <c r="A3" s="71" t="s">
        <v>107</v>
      </c>
      <c r="B3" s="72"/>
      <c r="C3" s="72"/>
      <c r="D3" s="72"/>
      <c r="E3" s="72"/>
      <c r="F3" s="72"/>
      <c r="G3" s="73"/>
    </row>
    <row r="4" spans="1:9" ht="25.5" x14ac:dyDescent="0.25">
      <c r="A4" s="3" t="s">
        <v>1</v>
      </c>
      <c r="B4" s="4" t="s">
        <v>2</v>
      </c>
      <c r="C4" s="5" t="s">
        <v>3</v>
      </c>
      <c r="D4" s="5" t="s">
        <v>4</v>
      </c>
      <c r="E4" s="6" t="s">
        <v>5</v>
      </c>
      <c r="F4" s="7" t="s">
        <v>6</v>
      </c>
      <c r="G4" s="8" t="s">
        <v>0</v>
      </c>
    </row>
    <row r="5" spans="1:9" s="13" customFormat="1" x14ac:dyDescent="0.25">
      <c r="A5" s="9">
        <v>1</v>
      </c>
      <c r="B5" s="10">
        <v>2</v>
      </c>
      <c r="C5" s="10">
        <v>3</v>
      </c>
      <c r="D5" s="10">
        <v>4</v>
      </c>
      <c r="E5" s="11">
        <v>5</v>
      </c>
      <c r="F5" s="11">
        <v>6</v>
      </c>
      <c r="G5" s="12">
        <v>7</v>
      </c>
      <c r="I5" s="14"/>
    </row>
    <row r="6" spans="1:9" s="13" customFormat="1" x14ac:dyDescent="0.25">
      <c r="A6" s="52" t="s">
        <v>108</v>
      </c>
      <c r="B6" s="53"/>
      <c r="C6" s="53"/>
      <c r="D6" s="53"/>
      <c r="E6" s="53"/>
      <c r="F6" s="53"/>
      <c r="G6" s="54"/>
      <c r="I6" s="14"/>
    </row>
    <row r="7" spans="1:9" s="15" customFormat="1" ht="12.75" customHeight="1" x14ac:dyDescent="0.25">
      <c r="A7" s="49" t="s">
        <v>7</v>
      </c>
      <c r="B7" s="50"/>
      <c r="C7" s="50"/>
      <c r="D7" s="50"/>
      <c r="E7" s="50"/>
      <c r="F7" s="51"/>
      <c r="G7" s="41">
        <f>G8</f>
        <v>0</v>
      </c>
      <c r="I7" s="16"/>
    </row>
    <row r="8" spans="1:9" ht="25.5" x14ac:dyDescent="0.25">
      <c r="A8" s="9">
        <v>1</v>
      </c>
      <c r="B8" s="17" t="s">
        <v>8</v>
      </c>
      <c r="C8" s="18" t="s">
        <v>9</v>
      </c>
      <c r="D8" s="17" t="s">
        <v>10</v>
      </c>
      <c r="E8" s="19">
        <v>0.33200000000000002</v>
      </c>
      <c r="F8" s="17"/>
      <c r="G8" s="36">
        <f>F8*E8</f>
        <v>0</v>
      </c>
    </row>
    <row r="9" spans="1:9" s="15" customFormat="1" ht="12.75" customHeight="1" x14ac:dyDescent="0.25">
      <c r="A9" s="49" t="s">
        <v>11</v>
      </c>
      <c r="B9" s="50"/>
      <c r="C9" s="50"/>
      <c r="D9" s="50"/>
      <c r="E9" s="50"/>
      <c r="F9" s="51"/>
      <c r="G9" s="41">
        <f>SUM(G10:G14)</f>
        <v>0</v>
      </c>
      <c r="I9" s="16"/>
    </row>
    <row r="10" spans="1:9" s="15" customFormat="1" x14ac:dyDescent="0.25">
      <c r="A10" s="9">
        <v>1</v>
      </c>
      <c r="B10" s="17" t="s">
        <v>12</v>
      </c>
      <c r="C10" s="18" t="s">
        <v>120</v>
      </c>
      <c r="D10" s="17" t="s">
        <v>13</v>
      </c>
      <c r="E10" s="17">
        <v>42.46</v>
      </c>
      <c r="F10" s="17"/>
      <c r="G10" s="37">
        <f>F10*E10</f>
        <v>0</v>
      </c>
      <c r="I10" s="16"/>
    </row>
    <row r="11" spans="1:9" x14ac:dyDescent="0.25">
      <c r="A11" s="9">
        <v>2</v>
      </c>
      <c r="B11" s="17" t="s">
        <v>12</v>
      </c>
      <c r="C11" s="18" t="s">
        <v>121</v>
      </c>
      <c r="D11" s="17" t="s">
        <v>13</v>
      </c>
      <c r="E11" s="17">
        <v>57.54</v>
      </c>
      <c r="F11" s="17"/>
      <c r="G11" s="37">
        <f t="shared" ref="G11:G13" si="0">F11*E11</f>
        <v>0</v>
      </c>
      <c r="I11" s="16"/>
    </row>
    <row r="12" spans="1:9" ht="25.5" x14ac:dyDescent="0.25">
      <c r="A12" s="9">
        <v>3</v>
      </c>
      <c r="B12" s="17" t="s">
        <v>12</v>
      </c>
      <c r="C12" s="18" t="s">
        <v>119</v>
      </c>
      <c r="D12" s="17" t="s">
        <v>15</v>
      </c>
      <c r="E12" s="17">
        <v>95.42</v>
      </c>
      <c r="F12" s="17"/>
      <c r="G12" s="37">
        <f t="shared" si="0"/>
        <v>0</v>
      </c>
      <c r="H12" s="20"/>
      <c r="I12" s="16"/>
    </row>
    <row r="13" spans="1:9" ht="25.5" x14ac:dyDescent="0.25">
      <c r="A13" s="9">
        <v>4</v>
      </c>
      <c r="B13" s="17" t="s">
        <v>12</v>
      </c>
      <c r="C13" s="18" t="s">
        <v>122</v>
      </c>
      <c r="D13" s="17" t="s">
        <v>15</v>
      </c>
      <c r="E13" s="17">
        <v>58.97</v>
      </c>
      <c r="F13" s="17"/>
      <c r="G13" s="37">
        <f t="shared" si="0"/>
        <v>0</v>
      </c>
      <c r="I13" s="16"/>
    </row>
    <row r="14" spans="1:9" ht="38.25" x14ac:dyDescent="0.25">
      <c r="A14" s="9">
        <v>5</v>
      </c>
      <c r="B14" s="17" t="s">
        <v>12</v>
      </c>
      <c r="C14" s="18" t="s">
        <v>123</v>
      </c>
      <c r="D14" s="17" t="s">
        <v>14</v>
      </c>
      <c r="E14" s="17">
        <v>53.57</v>
      </c>
      <c r="F14" s="17"/>
      <c r="G14" s="37">
        <f t="shared" ref="G14" si="1">F14*E14</f>
        <v>0</v>
      </c>
      <c r="H14" s="20"/>
      <c r="I14" s="16"/>
    </row>
    <row r="15" spans="1:9" ht="12.75" customHeight="1" x14ac:dyDescent="0.25">
      <c r="A15" s="49" t="s">
        <v>16</v>
      </c>
      <c r="B15" s="50"/>
      <c r="C15" s="50"/>
      <c r="D15" s="50"/>
      <c r="E15" s="50"/>
      <c r="F15" s="51"/>
      <c r="G15" s="41">
        <f>SUM(G16:G24)</f>
        <v>0</v>
      </c>
      <c r="I15" s="16"/>
    </row>
    <row r="16" spans="1:9" ht="25.5" x14ac:dyDescent="0.25">
      <c r="A16" s="9">
        <v>1</v>
      </c>
      <c r="B16" s="17" t="s">
        <v>17</v>
      </c>
      <c r="C16" s="18" t="s">
        <v>18</v>
      </c>
      <c r="D16" s="17" t="s">
        <v>13</v>
      </c>
      <c r="E16" s="17">
        <v>370.5</v>
      </c>
      <c r="F16" s="17"/>
      <c r="G16" s="37">
        <f>F16*E16</f>
        <v>0</v>
      </c>
      <c r="H16" s="20"/>
      <c r="I16" s="16"/>
    </row>
    <row r="17" spans="1:9" ht="38.25" x14ac:dyDescent="0.25">
      <c r="A17" s="9">
        <v>2</v>
      </c>
      <c r="B17" s="17" t="s">
        <v>17</v>
      </c>
      <c r="C17" s="18" t="s">
        <v>19</v>
      </c>
      <c r="D17" s="17" t="s">
        <v>13</v>
      </c>
      <c r="E17" s="17">
        <v>84</v>
      </c>
      <c r="F17" s="17"/>
      <c r="G17" s="37">
        <f t="shared" ref="G17:G24" si="2">F17*E17</f>
        <v>0</v>
      </c>
      <c r="I17" s="16"/>
    </row>
    <row r="18" spans="1:9" ht="25.5" x14ac:dyDescent="0.25">
      <c r="A18" s="9">
        <v>3</v>
      </c>
      <c r="B18" s="17" t="s">
        <v>17</v>
      </c>
      <c r="C18" s="18" t="s">
        <v>20</v>
      </c>
      <c r="D18" s="17" t="s">
        <v>14</v>
      </c>
      <c r="E18" s="17">
        <v>30.68</v>
      </c>
      <c r="F18" s="17"/>
      <c r="G18" s="37">
        <f t="shared" si="2"/>
        <v>0</v>
      </c>
      <c r="H18" s="15"/>
      <c r="I18" s="16"/>
    </row>
    <row r="19" spans="1:9" ht="25.5" x14ac:dyDescent="0.25">
      <c r="A19" s="9">
        <v>4</v>
      </c>
      <c r="B19" s="17" t="s">
        <v>17</v>
      </c>
      <c r="C19" s="18" t="s">
        <v>21</v>
      </c>
      <c r="D19" s="17" t="s">
        <v>13</v>
      </c>
      <c r="E19" s="17">
        <v>349.5</v>
      </c>
      <c r="F19" s="17"/>
      <c r="G19" s="37">
        <f t="shared" si="2"/>
        <v>0</v>
      </c>
      <c r="I19" s="16"/>
    </row>
    <row r="20" spans="1:9" ht="25.5" x14ac:dyDescent="0.25">
      <c r="A20" s="9">
        <v>5</v>
      </c>
      <c r="B20" s="17" t="s">
        <v>17</v>
      </c>
      <c r="C20" s="18" t="s">
        <v>22</v>
      </c>
      <c r="D20" s="17" t="s">
        <v>14</v>
      </c>
      <c r="E20" s="17">
        <v>16.78</v>
      </c>
      <c r="F20" s="17"/>
      <c r="G20" s="37">
        <f t="shared" si="2"/>
        <v>0</v>
      </c>
      <c r="H20" s="20"/>
      <c r="I20" s="16"/>
    </row>
    <row r="21" spans="1:9" ht="25.5" x14ac:dyDescent="0.25">
      <c r="A21" s="9">
        <v>6</v>
      </c>
      <c r="B21" s="17" t="s">
        <v>17</v>
      </c>
      <c r="C21" s="18" t="s">
        <v>23</v>
      </c>
      <c r="D21" s="17" t="s">
        <v>13</v>
      </c>
      <c r="E21" s="17">
        <v>321.5</v>
      </c>
      <c r="F21" s="17"/>
      <c r="G21" s="37">
        <f t="shared" si="2"/>
        <v>0</v>
      </c>
      <c r="I21" s="16"/>
    </row>
    <row r="22" spans="1:9" ht="25.5" x14ac:dyDescent="0.25">
      <c r="A22" s="9">
        <v>7</v>
      </c>
      <c r="B22" s="17" t="s">
        <v>17</v>
      </c>
      <c r="C22" s="18" t="s">
        <v>24</v>
      </c>
      <c r="D22" s="17" t="s">
        <v>14</v>
      </c>
      <c r="E22" s="17">
        <v>21.7</v>
      </c>
      <c r="F22" s="17"/>
      <c r="G22" s="37">
        <f t="shared" si="2"/>
        <v>0</v>
      </c>
      <c r="I22" s="16"/>
    </row>
    <row r="23" spans="1:9" x14ac:dyDescent="0.25">
      <c r="A23" s="9">
        <v>8</v>
      </c>
      <c r="B23" s="17" t="s">
        <v>25</v>
      </c>
      <c r="C23" s="18" t="s">
        <v>26</v>
      </c>
      <c r="D23" s="17" t="s">
        <v>13</v>
      </c>
      <c r="E23" s="17">
        <v>638</v>
      </c>
      <c r="F23" s="17"/>
      <c r="G23" s="37">
        <f t="shared" si="2"/>
        <v>0</v>
      </c>
      <c r="I23" s="16"/>
    </row>
    <row r="24" spans="1:9" ht="25.5" x14ac:dyDescent="0.25">
      <c r="A24" s="9">
        <v>9</v>
      </c>
      <c r="B24" s="17" t="s">
        <v>17</v>
      </c>
      <c r="C24" s="18" t="s">
        <v>27</v>
      </c>
      <c r="D24" s="17" t="s">
        <v>14</v>
      </c>
      <c r="E24" s="17">
        <v>26.8</v>
      </c>
      <c r="F24" s="17"/>
      <c r="G24" s="37">
        <f t="shared" si="2"/>
        <v>0</v>
      </c>
      <c r="H24" s="2"/>
      <c r="I24" s="16"/>
    </row>
    <row r="25" spans="1:9" ht="12.75" customHeight="1" x14ac:dyDescent="0.25">
      <c r="A25" s="49" t="s">
        <v>28</v>
      </c>
      <c r="B25" s="50"/>
      <c r="C25" s="50"/>
      <c r="D25" s="50"/>
      <c r="E25" s="50"/>
      <c r="F25" s="51"/>
      <c r="G25" s="41">
        <f>SUM(G27:G29,G31:G32,G33,G35:G37,G39:G41)</f>
        <v>0</v>
      </c>
      <c r="I25" s="16"/>
    </row>
    <row r="26" spans="1:9" ht="12.75" customHeight="1" x14ac:dyDescent="0.25">
      <c r="A26" s="63" t="s">
        <v>135</v>
      </c>
      <c r="B26" s="64"/>
      <c r="C26" s="64"/>
      <c r="D26" s="64"/>
      <c r="E26" s="64"/>
      <c r="F26" s="64"/>
      <c r="G26" s="65"/>
      <c r="I26" s="16"/>
    </row>
    <row r="27" spans="1:9" x14ac:dyDescent="0.25">
      <c r="A27" s="9">
        <v>1</v>
      </c>
      <c r="B27" s="17" t="s">
        <v>29</v>
      </c>
      <c r="C27" s="43" t="s">
        <v>127</v>
      </c>
      <c r="D27" s="17" t="s">
        <v>15</v>
      </c>
      <c r="E27" s="17">
        <v>1816</v>
      </c>
      <c r="F27" s="17"/>
      <c r="G27" s="37">
        <f>F27*E27</f>
        <v>0</v>
      </c>
      <c r="I27" s="16"/>
    </row>
    <row r="28" spans="1:9" ht="15" customHeight="1" x14ac:dyDescent="0.25">
      <c r="A28" s="9">
        <v>2</v>
      </c>
      <c r="B28" s="17" t="s">
        <v>29</v>
      </c>
      <c r="C28" s="43" t="s">
        <v>128</v>
      </c>
      <c r="D28" s="17" t="s">
        <v>15</v>
      </c>
      <c r="E28" s="17">
        <v>218</v>
      </c>
      <c r="F28" s="17"/>
      <c r="G28" s="37">
        <f t="shared" ref="G28:G29" si="3">F28*E28</f>
        <v>0</v>
      </c>
      <c r="I28" s="16"/>
    </row>
    <row r="29" spans="1:9" x14ac:dyDescent="0.25">
      <c r="A29" s="9">
        <v>3</v>
      </c>
      <c r="B29" s="17" t="s">
        <v>29</v>
      </c>
      <c r="C29" s="43" t="s">
        <v>129</v>
      </c>
      <c r="D29" s="17" t="s">
        <v>15</v>
      </c>
      <c r="E29" s="17">
        <v>67</v>
      </c>
      <c r="F29" s="17"/>
      <c r="G29" s="37">
        <f t="shared" si="3"/>
        <v>0</v>
      </c>
      <c r="I29" s="16"/>
    </row>
    <row r="30" spans="1:9" x14ac:dyDescent="0.25">
      <c r="A30" s="63" t="s">
        <v>136</v>
      </c>
      <c r="B30" s="64"/>
      <c r="C30" s="64"/>
      <c r="D30" s="64"/>
      <c r="E30" s="64"/>
      <c r="F30" s="64"/>
      <c r="G30" s="65"/>
      <c r="I30" s="16"/>
    </row>
    <row r="31" spans="1:9" x14ac:dyDescent="0.25">
      <c r="A31" s="22">
        <v>4</v>
      </c>
      <c r="B31" s="17" t="s">
        <v>30</v>
      </c>
      <c r="C31" s="44" t="s">
        <v>31</v>
      </c>
      <c r="D31" s="17" t="s">
        <v>15</v>
      </c>
      <c r="E31" s="17">
        <v>1816</v>
      </c>
      <c r="F31" s="17"/>
      <c r="G31" s="37">
        <f>F31*E31</f>
        <v>0</v>
      </c>
      <c r="I31" s="16"/>
    </row>
    <row r="32" spans="1:9" ht="25.5" x14ac:dyDescent="0.25">
      <c r="A32" s="22">
        <v>5</v>
      </c>
      <c r="B32" s="17" t="s">
        <v>32</v>
      </c>
      <c r="C32" s="44" t="s">
        <v>130</v>
      </c>
      <c r="D32" s="17" t="s">
        <v>15</v>
      </c>
      <c r="E32" s="17">
        <v>1816</v>
      </c>
      <c r="F32" s="17"/>
      <c r="G32" s="37">
        <f t="shared" ref="G32:G33" si="4">F32*E32</f>
        <v>0</v>
      </c>
      <c r="I32" s="16"/>
    </row>
    <row r="33" spans="1:9" ht="33.75" x14ac:dyDescent="0.25">
      <c r="A33" s="22">
        <v>6</v>
      </c>
      <c r="B33" s="45" t="s">
        <v>34</v>
      </c>
      <c r="C33" s="43" t="s">
        <v>131</v>
      </c>
      <c r="D33" s="17" t="s">
        <v>14</v>
      </c>
      <c r="E33" s="17">
        <v>1817</v>
      </c>
      <c r="F33" s="17"/>
      <c r="G33" s="37">
        <f t="shared" si="4"/>
        <v>0</v>
      </c>
      <c r="I33" s="16"/>
    </row>
    <row r="34" spans="1:9" x14ac:dyDescent="0.25">
      <c r="A34" s="63" t="s">
        <v>35</v>
      </c>
      <c r="B34" s="64"/>
      <c r="C34" s="64"/>
      <c r="D34" s="64"/>
      <c r="E34" s="64"/>
      <c r="F34" s="64"/>
      <c r="G34" s="65"/>
      <c r="I34" s="16"/>
    </row>
    <row r="35" spans="1:9" x14ac:dyDescent="0.25">
      <c r="A35" s="22">
        <v>7</v>
      </c>
      <c r="B35" s="17" t="s">
        <v>30</v>
      </c>
      <c r="C35" s="18" t="s">
        <v>31</v>
      </c>
      <c r="D35" s="17" t="s">
        <v>15</v>
      </c>
      <c r="E35" s="17">
        <v>218</v>
      </c>
      <c r="F35" s="17"/>
      <c r="G35" s="37">
        <f>F35*E35</f>
        <v>0</v>
      </c>
      <c r="I35" s="16"/>
    </row>
    <row r="36" spans="1:9" ht="25.5" x14ac:dyDescent="0.25">
      <c r="A36" s="22">
        <v>8</v>
      </c>
      <c r="B36" s="17" t="s">
        <v>36</v>
      </c>
      <c r="C36" s="18" t="s">
        <v>33</v>
      </c>
      <c r="D36" s="17" t="s">
        <v>15</v>
      </c>
      <c r="E36" s="17">
        <v>218</v>
      </c>
      <c r="F36" s="17"/>
      <c r="G36" s="37">
        <f t="shared" ref="G36:G37" si="5">F36*E36</f>
        <v>0</v>
      </c>
      <c r="I36" s="16"/>
    </row>
    <row r="37" spans="1:9" ht="51" x14ac:dyDescent="0.25">
      <c r="A37" s="22">
        <v>9</v>
      </c>
      <c r="B37" s="17" t="s">
        <v>37</v>
      </c>
      <c r="C37" s="21" t="s">
        <v>38</v>
      </c>
      <c r="D37" s="17" t="s">
        <v>15</v>
      </c>
      <c r="E37" s="17">
        <v>218</v>
      </c>
      <c r="F37" s="17"/>
      <c r="G37" s="37">
        <f t="shared" si="5"/>
        <v>0</v>
      </c>
      <c r="I37" s="16"/>
    </row>
    <row r="38" spans="1:9" s="15" customFormat="1" x14ac:dyDescent="0.25">
      <c r="A38" s="63" t="s">
        <v>39</v>
      </c>
      <c r="B38" s="64"/>
      <c r="C38" s="64"/>
      <c r="D38" s="64"/>
      <c r="E38" s="64"/>
      <c r="F38" s="64"/>
      <c r="G38" s="65"/>
      <c r="I38" s="16"/>
    </row>
    <row r="39" spans="1:9" s="15" customFormat="1" x14ac:dyDescent="0.25">
      <c r="A39" s="22">
        <v>10</v>
      </c>
      <c r="B39" s="17" t="s">
        <v>30</v>
      </c>
      <c r="C39" s="18" t="s">
        <v>31</v>
      </c>
      <c r="D39" s="17" t="s">
        <v>15</v>
      </c>
      <c r="E39" s="17">
        <v>67</v>
      </c>
      <c r="F39" s="17"/>
      <c r="G39" s="37">
        <f>F39*E39</f>
        <v>0</v>
      </c>
      <c r="I39" s="16"/>
    </row>
    <row r="40" spans="1:9" s="15" customFormat="1" ht="25.5" x14ac:dyDescent="0.25">
      <c r="A40" s="22">
        <v>11</v>
      </c>
      <c r="B40" s="17" t="s">
        <v>36</v>
      </c>
      <c r="C40" s="18" t="s">
        <v>33</v>
      </c>
      <c r="D40" s="17" t="s">
        <v>15</v>
      </c>
      <c r="E40" s="17">
        <v>67</v>
      </c>
      <c r="F40" s="17"/>
      <c r="G40" s="37">
        <f t="shared" ref="G40:G41" si="6">F40*E40</f>
        <v>0</v>
      </c>
      <c r="I40" s="16"/>
    </row>
    <row r="41" spans="1:9" s="15" customFormat="1" ht="38.25" x14ac:dyDescent="0.25">
      <c r="A41" s="22">
        <v>12</v>
      </c>
      <c r="B41" s="17" t="s">
        <v>40</v>
      </c>
      <c r="C41" s="21" t="s">
        <v>41</v>
      </c>
      <c r="D41" s="17" t="s">
        <v>15</v>
      </c>
      <c r="E41" s="17">
        <v>67</v>
      </c>
      <c r="F41" s="17"/>
      <c r="G41" s="37">
        <f t="shared" si="6"/>
        <v>0</v>
      </c>
      <c r="I41" s="16"/>
    </row>
    <row r="42" spans="1:9" ht="12.75" customHeight="1" x14ac:dyDescent="0.25">
      <c r="A42" s="49" t="s">
        <v>42</v>
      </c>
      <c r="B42" s="50"/>
      <c r="C42" s="50"/>
      <c r="D42" s="50"/>
      <c r="E42" s="50"/>
      <c r="F42" s="51"/>
      <c r="G42" s="41">
        <f>SUM(G43:G47)</f>
        <v>0</v>
      </c>
      <c r="I42" s="16"/>
    </row>
    <row r="43" spans="1:9" x14ac:dyDescent="0.25">
      <c r="A43" s="9">
        <v>1</v>
      </c>
      <c r="B43" s="17" t="s">
        <v>29</v>
      </c>
      <c r="C43" s="21" t="s">
        <v>139</v>
      </c>
      <c r="D43" s="17" t="s">
        <v>15</v>
      </c>
      <c r="E43" s="17">
        <v>1137</v>
      </c>
      <c r="F43" s="17"/>
      <c r="G43" s="37">
        <f>F43*E43</f>
        <v>0</v>
      </c>
      <c r="I43" s="16"/>
    </row>
    <row r="44" spans="1:9" ht="25.5" x14ac:dyDescent="0.25">
      <c r="A44" s="9">
        <v>2</v>
      </c>
      <c r="B44" s="17" t="s">
        <v>43</v>
      </c>
      <c r="C44" s="18" t="s">
        <v>44</v>
      </c>
      <c r="D44" s="17" t="s">
        <v>15</v>
      </c>
      <c r="E44" s="17">
        <v>1137</v>
      </c>
      <c r="F44" s="17"/>
      <c r="G44" s="37">
        <f t="shared" ref="G44:G47" si="7">F44*E44</f>
        <v>0</v>
      </c>
      <c r="I44" s="16"/>
    </row>
    <row r="45" spans="1:9" ht="38.25" x14ac:dyDescent="0.25">
      <c r="A45" s="9">
        <v>3</v>
      </c>
      <c r="B45" s="17" t="s">
        <v>45</v>
      </c>
      <c r="C45" s="21" t="s">
        <v>46</v>
      </c>
      <c r="D45" s="17" t="s">
        <v>15</v>
      </c>
      <c r="E45" s="17">
        <v>1127.4000000000001</v>
      </c>
      <c r="F45" s="17"/>
      <c r="G45" s="37">
        <f t="shared" si="7"/>
        <v>0</v>
      </c>
      <c r="I45" s="16"/>
    </row>
    <row r="46" spans="1:9" ht="51" x14ac:dyDescent="0.25">
      <c r="A46" s="9">
        <v>4</v>
      </c>
      <c r="B46" s="17" t="s">
        <v>47</v>
      </c>
      <c r="C46" s="21" t="s">
        <v>48</v>
      </c>
      <c r="D46" s="17" t="s">
        <v>15</v>
      </c>
      <c r="E46" s="17">
        <v>2.4</v>
      </c>
      <c r="F46" s="17"/>
      <c r="G46" s="37">
        <f t="shared" si="7"/>
        <v>0</v>
      </c>
      <c r="I46" s="16"/>
    </row>
    <row r="47" spans="1:9" ht="51" x14ac:dyDescent="0.25">
      <c r="A47" s="9">
        <v>5</v>
      </c>
      <c r="B47" s="17" t="s">
        <v>47</v>
      </c>
      <c r="C47" s="21" t="s">
        <v>49</v>
      </c>
      <c r="D47" s="17" t="s">
        <v>15</v>
      </c>
      <c r="E47" s="17">
        <v>7.2</v>
      </c>
      <c r="F47" s="17"/>
      <c r="G47" s="37">
        <f t="shared" si="7"/>
        <v>0</v>
      </c>
      <c r="I47" s="16"/>
    </row>
    <row r="48" spans="1:9" s="23" customFormat="1" ht="12.75" customHeight="1" x14ac:dyDescent="0.25">
      <c r="A48" s="49" t="s">
        <v>50</v>
      </c>
      <c r="B48" s="50"/>
      <c r="C48" s="50"/>
      <c r="D48" s="50"/>
      <c r="E48" s="50"/>
      <c r="F48" s="51"/>
      <c r="G48" s="41">
        <f>SUM(G49:G52)</f>
        <v>0</v>
      </c>
      <c r="I48" s="16"/>
    </row>
    <row r="49" spans="1:9" x14ac:dyDescent="0.25">
      <c r="A49" s="9">
        <v>1</v>
      </c>
      <c r="B49" s="17" t="s">
        <v>29</v>
      </c>
      <c r="C49" s="21" t="s">
        <v>139</v>
      </c>
      <c r="D49" s="17" t="s">
        <v>15</v>
      </c>
      <c r="E49" s="17">
        <v>380</v>
      </c>
      <c r="F49" s="17"/>
      <c r="G49" s="35">
        <f>F49*E49</f>
        <v>0</v>
      </c>
      <c r="I49" s="16"/>
    </row>
    <row r="50" spans="1:9" x14ac:dyDescent="0.25">
      <c r="A50" s="9">
        <v>2</v>
      </c>
      <c r="B50" s="17" t="s">
        <v>30</v>
      </c>
      <c r="C50" s="18" t="s">
        <v>31</v>
      </c>
      <c r="D50" s="17" t="s">
        <v>15</v>
      </c>
      <c r="E50" s="17">
        <v>380</v>
      </c>
      <c r="F50" s="17"/>
      <c r="G50" s="35">
        <f t="shared" ref="G50:G52" si="8">F50*E50</f>
        <v>0</v>
      </c>
      <c r="I50" s="16"/>
    </row>
    <row r="51" spans="1:9" ht="25.5" x14ac:dyDescent="0.25">
      <c r="A51" s="9">
        <v>3</v>
      </c>
      <c r="B51" s="17" t="s">
        <v>36</v>
      </c>
      <c r="C51" s="18" t="s">
        <v>51</v>
      </c>
      <c r="D51" s="17" t="s">
        <v>15</v>
      </c>
      <c r="E51" s="17">
        <v>380</v>
      </c>
      <c r="F51" s="17"/>
      <c r="G51" s="35">
        <f t="shared" si="8"/>
        <v>0</v>
      </c>
      <c r="I51" s="16"/>
    </row>
    <row r="52" spans="1:9" ht="38.25" x14ac:dyDescent="0.25">
      <c r="A52" s="9">
        <v>4</v>
      </c>
      <c r="B52" s="17" t="s">
        <v>40</v>
      </c>
      <c r="C52" s="21" t="s">
        <v>52</v>
      </c>
      <c r="D52" s="17" t="s">
        <v>15</v>
      </c>
      <c r="E52" s="17">
        <v>380</v>
      </c>
      <c r="F52" s="17"/>
      <c r="G52" s="35">
        <f t="shared" si="8"/>
        <v>0</v>
      </c>
      <c r="I52" s="16"/>
    </row>
    <row r="53" spans="1:9" s="23" customFormat="1" ht="12.75" customHeight="1" x14ac:dyDescent="0.25">
      <c r="A53" s="49" t="s">
        <v>53</v>
      </c>
      <c r="B53" s="50"/>
      <c r="C53" s="50"/>
      <c r="D53" s="50"/>
      <c r="E53" s="50"/>
      <c r="F53" s="51"/>
      <c r="G53" s="41">
        <f>SUM(G54:G61)</f>
        <v>0</v>
      </c>
      <c r="I53" s="16"/>
    </row>
    <row r="54" spans="1:9" s="23" customFormat="1" x14ac:dyDescent="0.25">
      <c r="A54" s="9">
        <v>1</v>
      </c>
      <c r="B54" s="17" t="s">
        <v>29</v>
      </c>
      <c r="C54" s="21" t="s">
        <v>140</v>
      </c>
      <c r="D54" s="17" t="s">
        <v>15</v>
      </c>
      <c r="E54" s="17">
        <v>130</v>
      </c>
      <c r="F54" s="17"/>
      <c r="G54" s="37">
        <f>F54*E54</f>
        <v>0</v>
      </c>
      <c r="I54" s="16"/>
    </row>
    <row r="55" spans="1:9" s="23" customFormat="1" x14ac:dyDescent="0.25">
      <c r="A55" s="9">
        <v>2</v>
      </c>
      <c r="B55" s="17" t="s">
        <v>29</v>
      </c>
      <c r="C55" s="21" t="s">
        <v>141</v>
      </c>
      <c r="D55" s="17" t="s">
        <v>15</v>
      </c>
      <c r="E55" s="17">
        <v>130.5</v>
      </c>
      <c r="F55" s="17"/>
      <c r="G55" s="37">
        <f t="shared" ref="G55:G61" si="9">F55*E55</f>
        <v>0</v>
      </c>
      <c r="I55" s="16"/>
    </row>
    <row r="56" spans="1:9" s="23" customFormat="1" x14ac:dyDescent="0.25">
      <c r="A56" s="9">
        <v>3</v>
      </c>
      <c r="B56" s="17" t="s">
        <v>29</v>
      </c>
      <c r="C56" s="21" t="s">
        <v>142</v>
      </c>
      <c r="D56" s="17" t="s">
        <v>15</v>
      </c>
      <c r="E56" s="17">
        <v>46</v>
      </c>
      <c r="F56" s="17"/>
      <c r="G56" s="37">
        <f t="shared" si="9"/>
        <v>0</v>
      </c>
      <c r="I56" s="16"/>
    </row>
    <row r="57" spans="1:9" x14ac:dyDescent="0.25">
      <c r="A57" s="9">
        <v>4</v>
      </c>
      <c r="B57" s="17" t="s">
        <v>30</v>
      </c>
      <c r="C57" s="18" t="s">
        <v>31</v>
      </c>
      <c r="D57" s="17" t="s">
        <v>15</v>
      </c>
      <c r="E57" s="17">
        <v>306.5</v>
      </c>
      <c r="F57" s="17"/>
      <c r="G57" s="37">
        <f t="shared" si="9"/>
        <v>0</v>
      </c>
      <c r="I57" s="16"/>
    </row>
    <row r="58" spans="1:9" ht="25.5" x14ac:dyDescent="0.25">
      <c r="A58" s="9">
        <v>5</v>
      </c>
      <c r="B58" s="17" t="s">
        <v>36</v>
      </c>
      <c r="C58" s="18" t="s">
        <v>33</v>
      </c>
      <c r="D58" s="17" t="s">
        <v>15</v>
      </c>
      <c r="E58" s="17">
        <v>306.5</v>
      </c>
      <c r="F58" s="17"/>
      <c r="G58" s="37">
        <f t="shared" si="9"/>
        <v>0</v>
      </c>
      <c r="I58" s="16"/>
    </row>
    <row r="59" spans="1:9" ht="51" x14ac:dyDescent="0.25">
      <c r="A59" s="9">
        <v>6</v>
      </c>
      <c r="B59" s="17" t="s">
        <v>37</v>
      </c>
      <c r="C59" s="21" t="s">
        <v>54</v>
      </c>
      <c r="D59" s="17" t="s">
        <v>15</v>
      </c>
      <c r="E59" s="17">
        <v>130</v>
      </c>
      <c r="F59" s="17"/>
      <c r="G59" s="37">
        <f t="shared" si="9"/>
        <v>0</v>
      </c>
      <c r="I59" s="16"/>
    </row>
    <row r="60" spans="1:9" ht="51" x14ac:dyDescent="0.25">
      <c r="A60" s="9">
        <v>7</v>
      </c>
      <c r="B60" s="17" t="s">
        <v>37</v>
      </c>
      <c r="C60" s="21" t="s">
        <v>55</v>
      </c>
      <c r="D60" s="17" t="s">
        <v>15</v>
      </c>
      <c r="E60" s="17">
        <v>130.5</v>
      </c>
      <c r="F60" s="17"/>
      <c r="G60" s="37">
        <f t="shared" si="9"/>
        <v>0</v>
      </c>
      <c r="I60" s="16"/>
    </row>
    <row r="61" spans="1:9" ht="38.25" x14ac:dyDescent="0.25">
      <c r="A61" s="9">
        <v>8</v>
      </c>
      <c r="B61" s="17" t="s">
        <v>40</v>
      </c>
      <c r="C61" s="21" t="s">
        <v>56</v>
      </c>
      <c r="D61" s="17" t="s">
        <v>15</v>
      </c>
      <c r="E61" s="17">
        <v>46</v>
      </c>
      <c r="F61" s="17"/>
      <c r="G61" s="37">
        <f t="shared" si="9"/>
        <v>0</v>
      </c>
      <c r="I61" s="16"/>
    </row>
    <row r="62" spans="1:9" ht="12.75" customHeight="1" x14ac:dyDescent="0.25">
      <c r="A62" s="49" t="s">
        <v>57</v>
      </c>
      <c r="B62" s="50"/>
      <c r="C62" s="50"/>
      <c r="D62" s="50"/>
      <c r="E62" s="50"/>
      <c r="F62" s="51"/>
      <c r="G62" s="41">
        <f>SUM(G63:G65)</f>
        <v>0</v>
      </c>
      <c r="I62" s="16"/>
    </row>
    <row r="63" spans="1:9" ht="12.75" customHeight="1" x14ac:dyDescent="0.25">
      <c r="A63" s="46">
        <v>1</v>
      </c>
      <c r="B63" s="45" t="s">
        <v>58</v>
      </c>
      <c r="C63" s="44" t="s">
        <v>132</v>
      </c>
      <c r="D63" s="45" t="s">
        <v>14</v>
      </c>
      <c r="E63" s="47">
        <v>1666.04</v>
      </c>
      <c r="F63" s="42"/>
      <c r="G63" s="41"/>
      <c r="I63" s="16"/>
    </row>
    <row r="64" spans="1:9" s="26" customFormat="1" x14ac:dyDescent="0.25">
      <c r="A64" s="9">
        <v>2</v>
      </c>
      <c r="B64" s="17" t="s">
        <v>58</v>
      </c>
      <c r="C64" s="18" t="s">
        <v>59</v>
      </c>
      <c r="D64" s="17" t="s">
        <v>14</v>
      </c>
      <c r="E64" s="17">
        <v>80.11</v>
      </c>
      <c r="F64" s="17"/>
      <c r="G64" s="37">
        <f t="shared" ref="G64:G65" si="10">F64*E64</f>
        <v>0</v>
      </c>
      <c r="H64" s="25"/>
      <c r="I64" s="16"/>
    </row>
    <row r="65" spans="1:9" s="26" customFormat="1" ht="25.5" x14ac:dyDescent="0.25">
      <c r="A65" s="9">
        <v>3</v>
      </c>
      <c r="B65" s="17" t="s">
        <v>60</v>
      </c>
      <c r="C65" s="21" t="s">
        <v>126</v>
      </c>
      <c r="D65" s="17" t="s">
        <v>14</v>
      </c>
      <c r="E65" s="17">
        <v>1585.93</v>
      </c>
      <c r="F65" s="17"/>
      <c r="G65" s="37">
        <f t="shared" si="10"/>
        <v>0</v>
      </c>
      <c r="I65" s="16"/>
    </row>
    <row r="66" spans="1:9" ht="12.75" customHeight="1" x14ac:dyDescent="0.25">
      <c r="A66" s="49" t="s">
        <v>61</v>
      </c>
      <c r="B66" s="50"/>
      <c r="C66" s="50"/>
      <c r="D66" s="50"/>
      <c r="E66" s="50"/>
      <c r="F66" s="51"/>
      <c r="G66" s="41">
        <f>SUM(G67:G73)</f>
        <v>0</v>
      </c>
      <c r="I66" s="16"/>
    </row>
    <row r="67" spans="1:9" x14ac:dyDescent="0.25">
      <c r="A67" s="9">
        <v>1</v>
      </c>
      <c r="B67" s="17" t="s">
        <v>62</v>
      </c>
      <c r="C67" s="18" t="s">
        <v>63</v>
      </c>
      <c r="D67" s="17" t="s">
        <v>64</v>
      </c>
      <c r="E67" s="17">
        <v>15</v>
      </c>
      <c r="F67" s="17"/>
      <c r="G67" s="37">
        <f>F67*E67</f>
        <v>0</v>
      </c>
      <c r="I67" s="16"/>
    </row>
    <row r="68" spans="1:9" x14ac:dyDescent="0.25">
      <c r="A68" s="9">
        <v>2</v>
      </c>
      <c r="B68" s="17" t="s">
        <v>62</v>
      </c>
      <c r="C68" s="18" t="s">
        <v>65</v>
      </c>
      <c r="D68" s="17" t="s">
        <v>64</v>
      </c>
      <c r="E68" s="17">
        <v>4</v>
      </c>
      <c r="F68" s="17"/>
      <c r="G68" s="37">
        <f t="shared" ref="G68:G73" si="11">F68*E68</f>
        <v>0</v>
      </c>
      <c r="I68" s="16"/>
    </row>
    <row r="69" spans="1:9" ht="25.5" customHeight="1" x14ac:dyDescent="0.25">
      <c r="A69" s="9">
        <v>3</v>
      </c>
      <c r="B69" s="17" t="s">
        <v>62</v>
      </c>
      <c r="C69" s="18" t="s">
        <v>66</v>
      </c>
      <c r="D69" s="17" t="s">
        <v>64</v>
      </c>
      <c r="E69" s="17">
        <v>6</v>
      </c>
      <c r="F69" s="17"/>
      <c r="G69" s="37">
        <f t="shared" si="11"/>
        <v>0</v>
      </c>
      <c r="I69" s="16"/>
    </row>
    <row r="70" spans="1:9" ht="25.5" x14ac:dyDescent="0.25">
      <c r="A70" s="9">
        <v>4</v>
      </c>
      <c r="B70" s="17" t="s">
        <v>36</v>
      </c>
      <c r="C70" s="18" t="s">
        <v>67</v>
      </c>
      <c r="D70" s="17" t="s">
        <v>15</v>
      </c>
      <c r="E70" s="17">
        <v>69</v>
      </c>
      <c r="F70" s="17"/>
      <c r="G70" s="37">
        <f t="shared" si="11"/>
        <v>0</v>
      </c>
      <c r="I70" s="16"/>
    </row>
    <row r="71" spans="1:9" x14ac:dyDescent="0.25">
      <c r="A71" s="9">
        <v>5</v>
      </c>
      <c r="B71" s="17" t="s">
        <v>68</v>
      </c>
      <c r="C71" s="18" t="s">
        <v>69</v>
      </c>
      <c r="D71" s="17" t="s">
        <v>15</v>
      </c>
      <c r="E71" s="17">
        <v>1332</v>
      </c>
      <c r="F71" s="17"/>
      <c r="G71" s="37">
        <f t="shared" si="11"/>
        <v>0</v>
      </c>
      <c r="I71" s="16"/>
    </row>
    <row r="72" spans="1:9" ht="25.5" x14ac:dyDescent="0.25">
      <c r="A72" s="9">
        <v>6</v>
      </c>
      <c r="B72" s="17" t="s">
        <v>70</v>
      </c>
      <c r="C72" s="18" t="s">
        <v>71</v>
      </c>
      <c r="D72" s="17" t="s">
        <v>72</v>
      </c>
      <c r="E72" s="17">
        <v>1</v>
      </c>
      <c r="F72" s="17"/>
      <c r="G72" s="37">
        <f t="shared" si="11"/>
        <v>0</v>
      </c>
      <c r="I72" s="16"/>
    </row>
    <row r="73" spans="1:9" ht="25.5" x14ac:dyDescent="0.25">
      <c r="A73" s="9">
        <v>7</v>
      </c>
      <c r="B73" s="31" t="s">
        <v>70</v>
      </c>
      <c r="C73" s="32" t="s">
        <v>133</v>
      </c>
      <c r="D73" s="31" t="s">
        <v>72</v>
      </c>
      <c r="E73" s="31">
        <v>1</v>
      </c>
      <c r="F73" s="31"/>
      <c r="G73" s="38">
        <f t="shared" si="11"/>
        <v>0</v>
      </c>
      <c r="I73" s="16"/>
    </row>
    <row r="74" spans="1:9" ht="18" customHeight="1" x14ac:dyDescent="0.25">
      <c r="A74" s="55" t="s">
        <v>109</v>
      </c>
      <c r="B74" s="55"/>
      <c r="C74" s="55"/>
      <c r="D74" s="55" t="s">
        <v>110</v>
      </c>
      <c r="E74" s="55"/>
      <c r="F74" s="55"/>
      <c r="G74" s="39">
        <f>SUM(G66,G62,G53,G48,G42,G25,G15,G9,G7)</f>
        <v>0</v>
      </c>
      <c r="I74" s="16"/>
    </row>
    <row r="75" spans="1:9" ht="15" customHeight="1" x14ac:dyDescent="0.25">
      <c r="A75" s="52" t="s">
        <v>111</v>
      </c>
      <c r="B75" s="53"/>
      <c r="C75" s="53"/>
      <c r="D75" s="53"/>
      <c r="E75" s="53"/>
      <c r="F75" s="53"/>
      <c r="G75" s="54"/>
      <c r="I75" s="16"/>
    </row>
    <row r="76" spans="1:9" x14ac:dyDescent="0.25">
      <c r="A76" s="56" t="s">
        <v>112</v>
      </c>
      <c r="B76" s="57"/>
      <c r="C76" s="58"/>
      <c r="D76" s="33"/>
      <c r="E76" s="34"/>
      <c r="F76" s="34"/>
      <c r="G76" s="48">
        <f>SUM(G77:G81)</f>
        <v>0</v>
      </c>
    </row>
    <row r="77" spans="1:9" ht="25.5" x14ac:dyDescent="0.25">
      <c r="A77" s="27">
        <v>1</v>
      </c>
      <c r="B77" s="29" t="s">
        <v>82</v>
      </c>
      <c r="C77" s="29" t="s">
        <v>124</v>
      </c>
      <c r="D77" s="27" t="s">
        <v>14</v>
      </c>
      <c r="E77" s="28">
        <f>(359.3+52.5)*1.37*(1.5+2.1)/2</f>
        <v>1015.4988000000001</v>
      </c>
      <c r="F77" s="28"/>
      <c r="G77" s="28">
        <f t="shared" ref="G77:G81" si="12">E77*F77</f>
        <v>0</v>
      </c>
    </row>
    <row r="78" spans="1:9" ht="25.5" x14ac:dyDescent="0.25">
      <c r="A78" s="27">
        <v>2</v>
      </c>
      <c r="B78" s="29" t="s">
        <v>83</v>
      </c>
      <c r="C78" s="29" t="s">
        <v>125</v>
      </c>
      <c r="D78" s="27" t="s">
        <v>14</v>
      </c>
      <c r="E78" s="28">
        <f>(359.3+52.5)*0.1</f>
        <v>41.180000000000007</v>
      </c>
      <c r="F78" s="28"/>
      <c r="G78" s="28">
        <f t="shared" si="12"/>
        <v>0</v>
      </c>
    </row>
    <row r="79" spans="1:9" ht="25.5" x14ac:dyDescent="0.25">
      <c r="A79" s="27">
        <v>3</v>
      </c>
      <c r="B79" s="29" t="s">
        <v>84</v>
      </c>
      <c r="C79" s="29" t="s">
        <v>117</v>
      </c>
      <c r="D79" s="27" t="s">
        <v>75</v>
      </c>
      <c r="E79" s="28">
        <v>412</v>
      </c>
      <c r="F79" s="28"/>
      <c r="G79" s="28">
        <f t="shared" si="12"/>
        <v>0</v>
      </c>
    </row>
    <row r="80" spans="1:9" ht="25.5" x14ac:dyDescent="0.25">
      <c r="A80" s="27">
        <v>4</v>
      </c>
      <c r="B80" s="29" t="s">
        <v>85</v>
      </c>
      <c r="C80" s="30" t="s">
        <v>77</v>
      </c>
      <c r="D80" s="27" t="s">
        <v>76</v>
      </c>
      <c r="E80" s="28">
        <v>650</v>
      </c>
      <c r="F80" s="28"/>
      <c r="G80" s="28">
        <f t="shared" si="12"/>
        <v>0</v>
      </c>
    </row>
    <row r="81" spans="1:7" ht="51" x14ac:dyDescent="0.25">
      <c r="A81" s="27">
        <v>5</v>
      </c>
      <c r="B81" s="29" t="s">
        <v>86</v>
      </c>
      <c r="C81" s="29" t="s">
        <v>87</v>
      </c>
      <c r="D81" s="27" t="s">
        <v>14</v>
      </c>
      <c r="E81" s="28">
        <f>E77-(3.14*(0.2*0.2*359.3+0.08*0.08*52.5)+337)</f>
        <v>632.31568000000004</v>
      </c>
      <c r="F81" s="28"/>
      <c r="G81" s="28">
        <f t="shared" si="12"/>
        <v>0</v>
      </c>
    </row>
    <row r="82" spans="1:7" x14ac:dyDescent="0.25">
      <c r="A82" s="59" t="s">
        <v>113</v>
      </c>
      <c r="B82" s="60"/>
      <c r="C82" s="61"/>
      <c r="D82" s="27"/>
      <c r="E82" s="28"/>
      <c r="F82" s="28"/>
      <c r="G82" s="28">
        <f>SUM(G83:G94)</f>
        <v>0</v>
      </c>
    </row>
    <row r="83" spans="1:7" ht="25.5" x14ac:dyDescent="0.25">
      <c r="A83" s="27">
        <v>1</v>
      </c>
      <c r="B83" s="29" t="s">
        <v>88</v>
      </c>
      <c r="C83" s="29" t="s">
        <v>105</v>
      </c>
      <c r="D83" s="27" t="s">
        <v>14</v>
      </c>
      <c r="E83" s="28">
        <f>21+316</f>
        <v>337</v>
      </c>
      <c r="F83" s="28"/>
      <c r="G83" s="28">
        <f t="shared" ref="G83:G94" si="13">E83*F83</f>
        <v>0</v>
      </c>
    </row>
    <row r="84" spans="1:7" ht="25.5" x14ac:dyDescent="0.25">
      <c r="A84" s="27">
        <v>2</v>
      </c>
      <c r="B84" s="29" t="s">
        <v>89</v>
      </c>
      <c r="C84" s="30" t="s">
        <v>78</v>
      </c>
      <c r="D84" s="27" t="s">
        <v>13</v>
      </c>
      <c r="E84" s="28">
        <v>52.5</v>
      </c>
      <c r="F84" s="28"/>
      <c r="G84" s="28">
        <f t="shared" si="13"/>
        <v>0</v>
      </c>
    </row>
    <row r="85" spans="1:7" ht="38.25" x14ac:dyDescent="0.25">
      <c r="A85" s="27">
        <v>3</v>
      </c>
      <c r="B85" s="29" t="s">
        <v>90</v>
      </c>
      <c r="C85" s="30" t="s">
        <v>79</v>
      </c>
      <c r="D85" s="27" t="s">
        <v>13</v>
      </c>
      <c r="E85" s="28">
        <v>425</v>
      </c>
      <c r="F85" s="28"/>
      <c r="G85" s="28">
        <f t="shared" si="13"/>
        <v>0</v>
      </c>
    </row>
    <row r="86" spans="1:7" ht="38.25" x14ac:dyDescent="0.25">
      <c r="A86" s="27">
        <v>4</v>
      </c>
      <c r="B86" s="29" t="s">
        <v>91</v>
      </c>
      <c r="C86" s="30" t="s">
        <v>74</v>
      </c>
      <c r="D86" s="27" t="s">
        <v>13</v>
      </c>
      <c r="E86" s="28">
        <v>15.5</v>
      </c>
      <c r="F86" s="28"/>
      <c r="G86" s="28">
        <f t="shared" si="13"/>
        <v>0</v>
      </c>
    </row>
    <row r="87" spans="1:7" ht="38.25" x14ac:dyDescent="0.25">
      <c r="A87" s="27">
        <v>5</v>
      </c>
      <c r="B87" s="29" t="s">
        <v>92</v>
      </c>
      <c r="C87" s="30" t="s">
        <v>80</v>
      </c>
      <c r="D87" s="27" t="s">
        <v>13</v>
      </c>
      <c r="E87" s="28">
        <v>131.30000000000001</v>
      </c>
      <c r="F87" s="28"/>
      <c r="G87" s="28">
        <f t="shared" si="13"/>
        <v>0</v>
      </c>
    </row>
    <row r="88" spans="1:7" ht="25.5" x14ac:dyDescent="0.25">
      <c r="A88" s="27">
        <v>6</v>
      </c>
      <c r="B88" s="29" t="s">
        <v>93</v>
      </c>
      <c r="C88" s="29" t="s">
        <v>94</v>
      </c>
      <c r="D88" s="27" t="s">
        <v>75</v>
      </c>
      <c r="E88" s="28">
        <v>2</v>
      </c>
      <c r="F88" s="28"/>
      <c r="G88" s="28">
        <f t="shared" si="13"/>
        <v>0</v>
      </c>
    </row>
    <row r="89" spans="1:7" ht="38.25" x14ac:dyDescent="0.25">
      <c r="A89" s="27">
        <v>7</v>
      </c>
      <c r="B89" s="29" t="s">
        <v>95</v>
      </c>
      <c r="C89" s="29" t="s">
        <v>96</v>
      </c>
      <c r="D89" s="27" t="s">
        <v>81</v>
      </c>
      <c r="E89" s="28">
        <v>13</v>
      </c>
      <c r="F89" s="28"/>
      <c r="G89" s="28">
        <f t="shared" si="13"/>
        <v>0</v>
      </c>
    </row>
    <row r="90" spans="1:7" ht="38.25" x14ac:dyDescent="0.25">
      <c r="A90" s="27">
        <v>8</v>
      </c>
      <c r="B90" s="29" t="s">
        <v>95</v>
      </c>
      <c r="C90" s="29" t="s">
        <v>97</v>
      </c>
      <c r="D90" s="27" t="s">
        <v>81</v>
      </c>
      <c r="E90" s="28">
        <v>1</v>
      </c>
      <c r="F90" s="28"/>
      <c r="G90" s="28">
        <f t="shared" si="13"/>
        <v>0</v>
      </c>
    </row>
    <row r="91" spans="1:7" ht="25.5" x14ac:dyDescent="0.25">
      <c r="A91" s="27">
        <v>9</v>
      </c>
      <c r="B91" s="29" t="s">
        <v>98</v>
      </c>
      <c r="C91" s="29" t="s">
        <v>99</v>
      </c>
      <c r="D91" s="27" t="s">
        <v>14</v>
      </c>
      <c r="E91" s="28">
        <v>6.5</v>
      </c>
      <c r="F91" s="28"/>
      <c r="G91" s="28">
        <f t="shared" si="13"/>
        <v>0</v>
      </c>
    </row>
    <row r="92" spans="1:7" ht="25.5" x14ac:dyDescent="0.25">
      <c r="A92" s="27">
        <v>10</v>
      </c>
      <c r="B92" s="29" t="s">
        <v>100</v>
      </c>
      <c r="C92" s="29" t="s">
        <v>101</v>
      </c>
      <c r="D92" s="27" t="s">
        <v>75</v>
      </c>
      <c r="E92" s="28">
        <v>11</v>
      </c>
      <c r="F92" s="28"/>
      <c r="G92" s="28">
        <f t="shared" si="13"/>
        <v>0</v>
      </c>
    </row>
    <row r="93" spans="1:7" ht="25.5" x14ac:dyDescent="0.25">
      <c r="A93" s="27">
        <v>11</v>
      </c>
      <c r="B93" s="29" t="s">
        <v>85</v>
      </c>
      <c r="C93" s="29" t="s">
        <v>102</v>
      </c>
      <c r="D93" s="27" t="s">
        <v>75</v>
      </c>
      <c r="E93" s="28">
        <v>6</v>
      </c>
      <c r="F93" s="28"/>
      <c r="G93" s="28">
        <f t="shared" si="13"/>
        <v>0</v>
      </c>
    </row>
    <row r="94" spans="1:7" ht="25.5" x14ac:dyDescent="0.25">
      <c r="A94" s="27">
        <v>12</v>
      </c>
      <c r="B94" s="29" t="s">
        <v>103</v>
      </c>
      <c r="C94" s="29" t="s">
        <v>104</v>
      </c>
      <c r="D94" s="27" t="s">
        <v>14</v>
      </c>
      <c r="E94" s="28">
        <v>2</v>
      </c>
      <c r="F94" s="28"/>
      <c r="G94" s="28">
        <f t="shared" si="13"/>
        <v>0</v>
      </c>
    </row>
    <row r="95" spans="1:7" ht="17.25" customHeight="1" x14ac:dyDescent="0.25">
      <c r="A95" s="55" t="s">
        <v>114</v>
      </c>
      <c r="B95" s="55"/>
      <c r="C95" s="55"/>
      <c r="D95" s="55" t="s">
        <v>110</v>
      </c>
      <c r="E95" s="55"/>
      <c r="F95" s="55"/>
      <c r="G95" s="39">
        <f>SUM(G76,G82)</f>
        <v>0</v>
      </c>
    </row>
    <row r="96" spans="1:7" ht="15" customHeight="1" x14ac:dyDescent="0.25">
      <c r="A96" s="74" t="s">
        <v>115</v>
      </c>
      <c r="B96" s="74"/>
      <c r="C96" s="74"/>
      <c r="D96" s="74"/>
      <c r="E96" s="74"/>
      <c r="F96" s="74"/>
      <c r="G96" s="40">
        <f>SUM(G95,G74)</f>
        <v>0</v>
      </c>
    </row>
    <row r="97" spans="1:7" ht="15" customHeight="1" x14ac:dyDescent="0.25">
      <c r="A97" s="74" t="s">
        <v>106</v>
      </c>
      <c r="B97" s="74"/>
      <c r="C97" s="74"/>
      <c r="D97" s="74"/>
      <c r="E97" s="74"/>
      <c r="F97" s="74"/>
      <c r="G97" s="40">
        <f>G96*23%</f>
        <v>0</v>
      </c>
    </row>
    <row r="98" spans="1:7" ht="15" customHeight="1" x14ac:dyDescent="0.25">
      <c r="A98" s="74" t="s">
        <v>116</v>
      </c>
      <c r="B98" s="74"/>
      <c r="C98" s="74"/>
      <c r="D98" s="74"/>
      <c r="E98" s="74"/>
      <c r="F98" s="74"/>
      <c r="G98" s="40">
        <f>G96+G97</f>
        <v>0</v>
      </c>
    </row>
    <row r="100" spans="1:7" ht="22.5" customHeight="1" x14ac:dyDescent="0.25">
      <c r="D100" s="67" t="s">
        <v>138</v>
      </c>
      <c r="E100" s="67"/>
      <c r="F100" s="67"/>
    </row>
    <row r="101" spans="1:7" ht="33" customHeight="1" x14ac:dyDescent="0.25">
      <c r="D101" s="66" t="s">
        <v>137</v>
      </c>
      <c r="E101" s="66"/>
      <c r="F101" s="66"/>
    </row>
    <row r="363" spans="1502:1502" x14ac:dyDescent="0.25">
      <c r="BET363" s="1" t="s">
        <v>73</v>
      </c>
    </row>
  </sheetData>
  <mergeCells count="29">
    <mergeCell ref="A1:G1"/>
    <mergeCell ref="A26:G26"/>
    <mergeCell ref="D101:F101"/>
    <mergeCell ref="D100:F100"/>
    <mergeCell ref="A2:G2"/>
    <mergeCell ref="A3:G3"/>
    <mergeCell ref="A30:G30"/>
    <mergeCell ref="A34:G34"/>
    <mergeCell ref="A38:G38"/>
    <mergeCell ref="A6:G6"/>
    <mergeCell ref="A7:F7"/>
    <mergeCell ref="A96:F96"/>
    <mergeCell ref="A97:F97"/>
    <mergeCell ref="A98:F98"/>
    <mergeCell ref="A74:C74"/>
    <mergeCell ref="D74:F74"/>
    <mergeCell ref="A75:G75"/>
    <mergeCell ref="A95:C95"/>
    <mergeCell ref="D95:F95"/>
    <mergeCell ref="A76:C76"/>
    <mergeCell ref="A82:C82"/>
    <mergeCell ref="A53:F53"/>
    <mergeCell ref="A62:F62"/>
    <mergeCell ref="A66:F66"/>
    <mergeCell ref="A9:F9"/>
    <mergeCell ref="A15:F15"/>
    <mergeCell ref="A25:F25"/>
    <mergeCell ref="A42:F42"/>
    <mergeCell ref="A48:F48"/>
  </mergeCells>
  <printOptions horizontalCentered="1"/>
  <pageMargins left="0.15748031496062992" right="0.15748031496062992" top="0.62992125984251968" bottom="0.31496062992125984" header="0.31496062992125984" footer="0.31496062992125984"/>
  <pageSetup paperSize="9" scale="90" fitToHeight="0" orientation="portrait" r:id="rId1"/>
  <headerFooter differentFirst="1">
    <oddHeader>&amp;LNr sprawy: BZPiFZ.27.1.2018</oddHeader>
    <oddFooter>&amp;L&amp;D&amp;R&amp;P/&amp;N</oddFooter>
    <firstHeader>&amp;LNr sprawy: BZPiFZ.27.1.2018&amp;RZałącznik nr 8 do SIWZ</firstHeader>
    <firstFooter>&amp;L&amp;D&amp;R&amp;P/&amp;N</first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Maria Klemp</cp:lastModifiedBy>
  <cp:lastPrinted>2018-01-21T20:11:44Z</cp:lastPrinted>
  <dcterms:created xsi:type="dcterms:W3CDTF">2017-09-27T07:08:21Z</dcterms:created>
  <dcterms:modified xsi:type="dcterms:W3CDTF">2018-01-22T11:01:36Z</dcterms:modified>
</cp:coreProperties>
</file>