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Osiedle Leśne\PRZETARGI\Przetarg - drogi\Kosztorysy os Leśne do ZZK\"/>
    </mc:Choice>
  </mc:AlternateContent>
  <bookViews>
    <workbookView xWindow="0" yWindow="0" windowWidth="24000" windowHeight="9345" activeTab="2"/>
  </bookViews>
  <sheets>
    <sheet name="Zestawienie kosztów" sheetId="4" r:id="rId1"/>
    <sheet name="ul. Prosta" sheetId="1" r:id="rId2"/>
    <sheet name="ul. Zbożowa" sheetId="2" r:id="rId3"/>
    <sheet name="ul. Łąkowa" sheetId="5" r:id="rId4"/>
  </sheets>
  <definedNames>
    <definedName name="_xlnm.Print_Area" localSheetId="1">'ul. Prosta'!$A$1:$G$219</definedName>
    <definedName name="_xlnm.Print_Area" localSheetId="0">'Zestawienie kosztów'!$A$1:$E$35</definedName>
  </definedNames>
  <calcPr calcId="152511" fullPrecision="0"/>
</workbook>
</file>

<file path=xl/calcChain.xml><?xml version="1.0" encoding="utf-8"?>
<calcChain xmlns="http://schemas.openxmlformats.org/spreadsheetml/2006/main">
  <c r="G91" i="5" l="1"/>
  <c r="G92" i="5" s="1"/>
  <c r="E18" i="4"/>
  <c r="D18" i="4"/>
  <c r="G25" i="2" l="1"/>
  <c r="G32" i="2"/>
  <c r="G181" i="5" l="1"/>
  <c r="G180" i="5"/>
  <c r="E125" i="2"/>
  <c r="G210" i="5"/>
  <c r="G211" i="5" s="1"/>
  <c r="G209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188" i="5"/>
  <c r="G155" i="2"/>
  <c r="G156" i="2" s="1"/>
  <c r="G186" i="1"/>
  <c r="G187" i="1"/>
  <c r="G188" i="1"/>
  <c r="G189" i="1"/>
  <c r="G190" i="1"/>
  <c r="G191" i="1"/>
  <c r="G192" i="1"/>
  <c r="G193" i="1"/>
  <c r="G194" i="1"/>
  <c r="G195" i="1"/>
  <c r="G185" i="1"/>
  <c r="G227" i="5"/>
  <c r="G226" i="5"/>
  <c r="G228" i="5" s="1"/>
  <c r="G223" i="5"/>
  <c r="G222" i="5"/>
  <c r="G221" i="5"/>
  <c r="G220" i="5"/>
  <c r="G219" i="5"/>
  <c r="G218" i="5"/>
  <c r="G224" i="5" s="1"/>
  <c r="G185" i="5"/>
  <c r="G184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78" i="5" s="1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28" i="5"/>
  <c r="G127" i="5"/>
  <c r="G126" i="5"/>
  <c r="G125" i="5"/>
  <c r="G124" i="5"/>
  <c r="G123" i="5"/>
  <c r="G122" i="5"/>
  <c r="G121" i="5"/>
  <c r="G117" i="5"/>
  <c r="G116" i="5"/>
  <c r="G115" i="5"/>
  <c r="G114" i="5"/>
  <c r="G113" i="5"/>
  <c r="G112" i="5"/>
  <c r="G111" i="5"/>
  <c r="G110" i="5"/>
  <c r="G109" i="5"/>
  <c r="G108" i="5"/>
  <c r="G107" i="5"/>
  <c r="G104" i="5"/>
  <c r="G103" i="5"/>
  <c r="G102" i="5"/>
  <c r="G101" i="5"/>
  <c r="G98" i="5"/>
  <c r="G97" i="5"/>
  <c r="G96" i="5"/>
  <c r="G95" i="5"/>
  <c r="G94" i="5"/>
  <c r="G90" i="5"/>
  <c r="G89" i="5"/>
  <c r="G88" i="5"/>
  <c r="G87" i="5"/>
  <c r="G86" i="5"/>
  <c r="G85" i="5"/>
  <c r="G84" i="5"/>
  <c r="G83" i="5"/>
  <c r="G80" i="5"/>
  <c r="G79" i="5"/>
  <c r="G78" i="5"/>
  <c r="G77" i="5"/>
  <c r="G76" i="5"/>
  <c r="G75" i="5"/>
  <c r="G74" i="5"/>
  <c r="G73" i="5"/>
  <c r="G72" i="5"/>
  <c r="G71" i="5"/>
  <c r="G70" i="5"/>
  <c r="G69" i="5"/>
  <c r="G66" i="5"/>
  <c r="G65" i="5"/>
  <c r="G64" i="5"/>
  <c r="G63" i="5"/>
  <c r="G62" i="5"/>
  <c r="G61" i="5"/>
  <c r="G60" i="5"/>
  <c r="G59" i="5"/>
  <c r="G58" i="5"/>
  <c r="G57" i="5"/>
  <c r="G54" i="5"/>
  <c r="G53" i="5"/>
  <c r="G55" i="5" s="1"/>
  <c r="G52" i="5"/>
  <c r="G49" i="5"/>
  <c r="G48" i="5"/>
  <c r="G47" i="5"/>
  <c r="G46" i="5"/>
  <c r="G50" i="5" s="1"/>
  <c r="G43" i="5"/>
  <c r="G42" i="5"/>
  <c r="G41" i="5"/>
  <c r="G40" i="5"/>
  <c r="G44" i="5" s="1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2" i="5"/>
  <c r="G21" i="5"/>
  <c r="G20" i="5"/>
  <c r="G19" i="5"/>
  <c r="G18" i="5"/>
  <c r="G17" i="5"/>
  <c r="G16" i="5"/>
  <c r="G15" i="5"/>
  <c r="G14" i="5"/>
  <c r="G13" i="5"/>
  <c r="G10" i="5"/>
  <c r="G9" i="5"/>
  <c r="G8" i="5"/>
  <c r="G7" i="5"/>
  <c r="G6" i="5"/>
  <c r="G5" i="5"/>
  <c r="G182" i="5" l="1"/>
  <c r="G207" i="5"/>
  <c r="G186" i="5"/>
  <c r="G158" i="5"/>
  <c r="G129" i="5"/>
  <c r="G118" i="5"/>
  <c r="G105" i="5"/>
  <c r="G99" i="5"/>
  <c r="G81" i="5"/>
  <c r="G67" i="5"/>
  <c r="G38" i="5"/>
  <c r="G23" i="5"/>
  <c r="G11" i="5"/>
  <c r="G196" i="1"/>
  <c r="G212" i="5"/>
  <c r="C12" i="4" s="1"/>
  <c r="G229" i="5"/>
  <c r="C16" i="4" s="1"/>
  <c r="G171" i="2"/>
  <c r="G168" i="2"/>
  <c r="G165" i="2"/>
  <c r="G164" i="2"/>
  <c r="G163" i="2"/>
  <c r="G152" i="2"/>
  <c r="G151" i="2"/>
  <c r="G148" i="2"/>
  <c r="G145" i="2"/>
  <c r="G144" i="2"/>
  <c r="G143" i="2"/>
  <c r="G142" i="2"/>
  <c r="G141" i="2"/>
  <c r="G140" i="2"/>
  <c r="G139" i="2"/>
  <c r="G138" i="2"/>
  <c r="G137" i="2"/>
  <c r="G133" i="2"/>
  <c r="G132" i="2"/>
  <c r="G131" i="2"/>
  <c r="G130" i="2"/>
  <c r="G129" i="2"/>
  <c r="G126" i="2"/>
  <c r="G125" i="2"/>
  <c r="G124" i="2"/>
  <c r="G123" i="2"/>
  <c r="G122" i="2"/>
  <c r="G121" i="2"/>
  <c r="G120" i="2"/>
  <c r="G119" i="2"/>
  <c r="G118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7" i="2"/>
  <c r="G96" i="2"/>
  <c r="G95" i="2"/>
  <c r="G94" i="2"/>
  <c r="G93" i="2"/>
  <c r="G92" i="2"/>
  <c r="G91" i="2"/>
  <c r="G87" i="2"/>
  <c r="G86" i="2"/>
  <c r="G85" i="2"/>
  <c r="G84" i="2"/>
  <c r="G83" i="2"/>
  <c r="G82" i="2"/>
  <c r="G81" i="2"/>
  <c r="G80" i="2"/>
  <c r="G79" i="2"/>
  <c r="G78" i="2"/>
  <c r="G75" i="2"/>
  <c r="G74" i="2"/>
  <c r="G73" i="2"/>
  <c r="G72" i="2"/>
  <c r="G69" i="2"/>
  <c r="G68" i="2"/>
  <c r="G67" i="2"/>
  <c r="G66" i="2"/>
  <c r="G65" i="2"/>
  <c r="G64" i="2"/>
  <c r="G61" i="2"/>
  <c r="G60" i="2"/>
  <c r="G59" i="2"/>
  <c r="G58" i="2"/>
  <c r="G57" i="2"/>
  <c r="G56" i="2"/>
  <c r="G55" i="2"/>
  <c r="G54" i="2"/>
  <c r="G53" i="2"/>
  <c r="G52" i="2"/>
  <c r="G49" i="2"/>
  <c r="G48" i="2"/>
  <c r="G47" i="2"/>
  <c r="G44" i="2"/>
  <c r="G43" i="2"/>
  <c r="G42" i="2"/>
  <c r="G41" i="2"/>
  <c r="G40" i="2"/>
  <c r="G37" i="2"/>
  <c r="G36" i="2"/>
  <c r="G35" i="2"/>
  <c r="G34" i="2"/>
  <c r="G31" i="2"/>
  <c r="G30" i="2"/>
  <c r="G29" i="2"/>
  <c r="G28" i="2"/>
  <c r="G27" i="2"/>
  <c r="G24" i="2"/>
  <c r="G23" i="2"/>
  <c r="G22" i="2"/>
  <c r="G21" i="2"/>
  <c r="G20" i="2"/>
  <c r="G19" i="2"/>
  <c r="G18" i="2"/>
  <c r="G17" i="2"/>
  <c r="G14" i="2"/>
  <c r="G13" i="2"/>
  <c r="G12" i="2"/>
  <c r="G11" i="2"/>
  <c r="G10" i="2"/>
  <c r="G9" i="2"/>
  <c r="G8" i="2"/>
  <c r="G5" i="2"/>
  <c r="G212" i="1"/>
  <c r="G209" i="1"/>
  <c r="G208" i="1"/>
  <c r="G205" i="1"/>
  <c r="G204" i="1"/>
  <c r="G203" i="1"/>
  <c r="G182" i="1"/>
  <c r="G181" i="1"/>
  <c r="G178" i="1"/>
  <c r="G177" i="1"/>
  <c r="G174" i="1"/>
  <c r="G173" i="1"/>
  <c r="G172" i="1"/>
  <c r="G171" i="1"/>
  <c r="G170" i="1"/>
  <c r="G169" i="1"/>
  <c r="G168" i="1"/>
  <c r="G167" i="1"/>
  <c r="G166" i="1"/>
  <c r="G163" i="1"/>
  <c r="G162" i="1"/>
  <c r="G161" i="1"/>
  <c r="G160" i="1"/>
  <c r="G159" i="1"/>
  <c r="G158" i="1"/>
  <c r="G157" i="1"/>
  <c r="G156" i="1"/>
  <c r="G155" i="1"/>
  <c r="G154" i="1"/>
  <c r="G153" i="1"/>
  <c r="G149" i="1"/>
  <c r="G146" i="1"/>
  <c r="G145" i="1"/>
  <c r="G144" i="1"/>
  <c r="G143" i="1"/>
  <c r="G142" i="1"/>
  <c r="G141" i="1"/>
  <c r="G140" i="1"/>
  <c r="G139" i="1"/>
  <c r="G138" i="1"/>
  <c r="G137" i="1"/>
  <c r="G136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5" i="1"/>
  <c r="G114" i="1"/>
  <c r="G113" i="1"/>
  <c r="G112" i="1"/>
  <c r="G111" i="1"/>
  <c r="G110" i="1"/>
  <c r="G106" i="1"/>
  <c r="G105" i="1"/>
  <c r="G104" i="1"/>
  <c r="G103" i="1"/>
  <c r="G100" i="1"/>
  <c r="G99" i="1"/>
  <c r="G98" i="1"/>
  <c r="G95" i="1"/>
  <c r="G94" i="1"/>
  <c r="G93" i="1"/>
  <c r="G92" i="1"/>
  <c r="G91" i="1"/>
  <c r="G87" i="1"/>
  <c r="G86" i="1"/>
  <c r="G85" i="1"/>
  <c r="G84" i="1"/>
  <c r="G83" i="1"/>
  <c r="G82" i="1"/>
  <c r="G81" i="1"/>
  <c r="G80" i="1"/>
  <c r="G79" i="1"/>
  <c r="G76" i="1"/>
  <c r="G75" i="1"/>
  <c r="G74" i="1"/>
  <c r="G73" i="1"/>
  <c r="G70" i="1"/>
  <c r="G69" i="1"/>
  <c r="G68" i="1"/>
  <c r="G67" i="1"/>
  <c r="G66" i="1"/>
  <c r="G65" i="1"/>
  <c r="G62" i="1"/>
  <c r="G61" i="1"/>
  <c r="G60" i="1"/>
  <c r="G59" i="1"/>
  <c r="G58" i="1"/>
  <c r="G57" i="1"/>
  <c r="G56" i="1"/>
  <c r="G55" i="1"/>
  <c r="G54" i="1"/>
  <c r="G53" i="1"/>
  <c r="G50" i="1"/>
  <c r="G49" i="1"/>
  <c r="G48" i="1"/>
  <c r="G45" i="1"/>
  <c r="G44" i="1"/>
  <c r="G43" i="1"/>
  <c r="G42" i="1"/>
  <c r="G39" i="1"/>
  <c r="G38" i="1"/>
  <c r="G37" i="1"/>
  <c r="G36" i="1"/>
  <c r="G35" i="1"/>
  <c r="G34" i="1"/>
  <c r="G33" i="1"/>
  <c r="G32" i="1"/>
  <c r="G31" i="1"/>
  <c r="G28" i="1"/>
  <c r="G27" i="1"/>
  <c r="G26" i="1"/>
  <c r="G25" i="1"/>
  <c r="G24" i="1"/>
  <c r="G23" i="1"/>
  <c r="G22" i="1"/>
  <c r="G21" i="1"/>
  <c r="G20" i="1"/>
  <c r="G19" i="1"/>
  <c r="G16" i="1"/>
  <c r="G15" i="1"/>
  <c r="G14" i="1"/>
  <c r="G13" i="1"/>
  <c r="G12" i="1"/>
  <c r="G11" i="1"/>
  <c r="G10" i="1"/>
  <c r="G9" i="1"/>
  <c r="G8" i="1"/>
  <c r="G5" i="1"/>
  <c r="G230" i="5" l="1"/>
  <c r="G231" i="5" s="1"/>
  <c r="G213" i="5"/>
  <c r="G214" i="5" s="1"/>
  <c r="D16" i="4"/>
  <c r="G172" i="2"/>
  <c r="G169" i="2"/>
  <c r="G166" i="2"/>
  <c r="G213" i="1"/>
  <c r="G210" i="1"/>
  <c r="G206" i="1"/>
  <c r="G173" i="2" l="1"/>
  <c r="C15" i="4" s="1"/>
  <c r="D15" i="4" s="1"/>
  <c r="E15" i="4" s="1"/>
  <c r="G214" i="1"/>
  <c r="C14" i="4" s="1"/>
  <c r="E16" i="4"/>
  <c r="G153" i="2"/>
  <c r="G149" i="2"/>
  <c r="G146" i="2"/>
  <c r="G134" i="2"/>
  <c r="G127" i="2"/>
  <c r="G174" i="2" l="1"/>
  <c r="G175" i="2"/>
  <c r="C17" i="4"/>
  <c r="D14" i="4"/>
  <c r="D17" i="4" s="1"/>
  <c r="G215" i="1"/>
  <c r="G216" i="1" s="1"/>
  <c r="G115" i="2"/>
  <c r="G98" i="2"/>
  <c r="G88" i="2"/>
  <c r="G76" i="2"/>
  <c r="G70" i="2"/>
  <c r="G62" i="2"/>
  <c r="G50" i="2"/>
  <c r="G45" i="2"/>
  <c r="G38" i="2"/>
  <c r="G15" i="2"/>
  <c r="G6" i="2"/>
  <c r="G183" i="1"/>
  <c r="G197" i="1" s="1"/>
  <c r="G179" i="1"/>
  <c r="G175" i="1"/>
  <c r="G164" i="1"/>
  <c r="G150" i="1"/>
  <c r="G147" i="1"/>
  <c r="G133" i="1"/>
  <c r="G116" i="1"/>
  <c r="G107" i="1"/>
  <c r="G101" i="1"/>
  <c r="G96" i="1"/>
  <c r="G17" i="1"/>
  <c r="G29" i="1"/>
  <c r="G40" i="1"/>
  <c r="G46" i="1"/>
  <c r="G51" i="1"/>
  <c r="G63" i="1"/>
  <c r="G71" i="1"/>
  <c r="G77" i="1"/>
  <c r="G88" i="1"/>
  <c r="G6" i="1"/>
  <c r="G157" i="2" l="1"/>
  <c r="C11" i="4" s="1"/>
  <c r="E14" i="4"/>
  <c r="E17" i="4" s="1"/>
  <c r="D12" i="4"/>
  <c r="E12" i="4" s="1"/>
  <c r="C10" i="4"/>
  <c r="G158" i="2" l="1"/>
  <c r="G159" i="2" s="1"/>
  <c r="D11" i="4"/>
  <c r="E11" i="4" s="1"/>
  <c r="G198" i="1"/>
  <c r="G199" i="1" s="1"/>
  <c r="D10" i="4"/>
  <c r="C13" i="4"/>
  <c r="C19" i="4" s="1"/>
  <c r="D13" i="4" l="1"/>
  <c r="D20" i="4" s="1"/>
  <c r="E10" i="4"/>
  <c r="E13" i="4" s="1"/>
  <c r="E21" i="4" s="1"/>
</calcChain>
</file>

<file path=xl/sharedStrings.xml><?xml version="1.0" encoding="utf-8"?>
<sst xmlns="http://schemas.openxmlformats.org/spreadsheetml/2006/main" count="2095" uniqueCount="788">
  <si>
    <t>Lp.</t>
  </si>
  <si>
    <t>j.m.</t>
  </si>
  <si>
    <t>1</t>
  </si>
  <si>
    <t>Roboty pomiarowe</t>
  </si>
  <si>
    <t>Odtworzenie trasy i punktów wysokościowych</t>
  </si>
  <si>
    <t>km</t>
  </si>
  <si>
    <t>2</t>
  </si>
  <si>
    <t>Roboty rozbiórkowe</t>
  </si>
  <si>
    <t>Rozebranie obrzeży betonowych</t>
  </si>
  <si>
    <t>m</t>
  </si>
  <si>
    <t>Rozebranie ławy betonowej pod obrzeża (0,033m2)</t>
  </si>
  <si>
    <t>m3</t>
  </si>
  <si>
    <t>Rozebranie krawężników betonowych</t>
  </si>
  <si>
    <t>Rozebranie ławy betonowej pod krawężniki (0,060m2)</t>
  </si>
  <si>
    <t>Rozebranie nawierzchni zjazdów i chodników z betonu o średniej grubości 10cm</t>
  </si>
  <si>
    <t>m2</t>
  </si>
  <si>
    <t>Rozebranie nawierzchni zjazdów i chodników z kostki betonowej o średniej grubości 20cm</t>
  </si>
  <si>
    <t>Rozebranie nawierzchni jezdni z betonu asfaltowego o średniej grubości 50cm</t>
  </si>
  <si>
    <t>Rozebranie nawierzchni jezdni z kostki betonowej o średniej grubości 50cm</t>
  </si>
  <si>
    <t>Załadunek elementów pozyskanych z rozbiórki wraz z transportem na odległość do 10 km i kosztami utylizacji</t>
  </si>
  <si>
    <t>3</t>
  </si>
  <si>
    <t>Elementy ulicy</t>
  </si>
  <si>
    <t>Opornik betonowy o wymiarach 12x25cm na podsypce c-p 1:4 gr.3cm</t>
  </si>
  <si>
    <t>Ława z betonu C12/15 z oporem pod opornik betonowy (0,063m2)</t>
  </si>
  <si>
    <t>Krawężnik betonowy najazdowy o wymiarach 15x22cm na podsypce c-p 1:4 gr.3cm</t>
  </si>
  <si>
    <t>Ława z betonu C12/15 z oporem pod krawężnik najazdowy betonowy (0,066m2)</t>
  </si>
  <si>
    <t>Krawężnik betonowy wystający o wymiarach 15x30cm na podsypce c-p 1:4 gr.3cm</t>
  </si>
  <si>
    <t>Ława z betonu C12/15 z oporem pod krawężnik wystający betonowy (0,072m2)</t>
  </si>
  <si>
    <t>Krawężnik betonowy wystający o wymiarach 15x30cm na podsypce c-p 1:4 gr.3cm- wyniesione skrzyżowania</t>
  </si>
  <si>
    <t>Ława z betonu C8/10 z oporem pod obrzeże betonowe (0,036m2)</t>
  </si>
  <si>
    <t>4</t>
  </si>
  <si>
    <t>Jezdnia bitumiczna KR2</t>
  </si>
  <si>
    <t>Profilowanie i zagęszczanie podłoża w gr. kat. I-IV</t>
  </si>
  <si>
    <t>Warstwa ulepszonego podłoża -warstwa odsączająca z piasku średniego k10&gt;8m/dobę, gr. zmienna</t>
  </si>
  <si>
    <t>Podbudowa zasadnicza z mieszanki niezwiązanej C90/3 o uziarn. 0/31,5mm gr. 20cm</t>
  </si>
  <si>
    <t>Oczyszczenie mechaniczne nawierzchni drogowych nieulepszonych</t>
  </si>
  <si>
    <t>Skropienie emulsją asfaltową nawierzchni drogowych nieulepszonych C60B5ZM w ilości 0,7-0,9kg/m2</t>
  </si>
  <si>
    <t>Warstwa wiążąca z betonu asfaltowego AC16W KR2 gr. 8cm</t>
  </si>
  <si>
    <t>Oczyszczenie mechaniczne nawierzchni drogowych ulepszonych</t>
  </si>
  <si>
    <t>Skropienie emulsją asfaltową nawierzchni drogowych ulepszonych C60B3ZM w ilości 0,3-0,5kg/m2</t>
  </si>
  <si>
    <t>Warstwa ścieralna z betonu asfaltowego AC11S KR2 gr. 4cm</t>
  </si>
  <si>
    <t>5</t>
  </si>
  <si>
    <t>Zjazdy z kostki betonowej</t>
  </si>
  <si>
    <t>Warstwa ulepszonego podłoża -warstwa odsączająca z piasku średniego k10&gt;8m/dobę, gr. 15cm</t>
  </si>
  <si>
    <t>Podbudowa zasadnicza z mieszanki niezwiązanej C90/3 o uziarn. 0/31,5mm gr. 15cm</t>
  </si>
  <si>
    <t>Nawierzchnia z kostki betonowej z fazą typu "kość" koloru grafitowego gr. 8cm na podsypce cementowo piaskowej 1:4 gr. 3cm</t>
  </si>
  <si>
    <t>6</t>
  </si>
  <si>
    <t>Chodniki i dojścia do posesji z kostki betonowej</t>
  </si>
  <si>
    <t>Podbudowa z gruzu betonowego sortowanego  0-32 mm stab. mech. gr. 10 cm</t>
  </si>
  <si>
    <t>Nawierzchnia chodnika z kostki betonowej z fazą typu "cegła" koloru szarego gr.8 cm na podsypce cementowo-piaskowej 1:4 gr. 3cm z wypełnieniem spoin piaskiem</t>
  </si>
  <si>
    <t>7</t>
  </si>
  <si>
    <t>Ścieżki rowerowe i ciągi pieszo-rowerowe bitumiczne</t>
  </si>
  <si>
    <t>Podbudowa pomocnicza z mieszanki związanej spoiwem hydraulicznym C1,5/2&lt;4MPa gr. 10cm</t>
  </si>
  <si>
    <t>Podbudowa zasadnicza z mieszanki niezwiązanej C90/3 o uziarn. 0/31,5mm gr. 11cm (w śladzie zjazdów)</t>
  </si>
  <si>
    <t>Warstwa wiążąca z betonu asfaltowego AC 16W gr. 4cm (w śladzie zjazdów)</t>
  </si>
  <si>
    <t>Warstwa ścieralna z betonu asfaltowego AC 8S gr. 4cm</t>
  </si>
  <si>
    <t>8</t>
  </si>
  <si>
    <t>Wyniesione skrzyżowania z kostki</t>
  </si>
  <si>
    <t>Warstwa mrozoochronna z mieszanki związanej spoiwem hydraulicznym C1,5/2&lt;4MPa gr. 15cm</t>
  </si>
  <si>
    <t>Podbudowa zasadnicza z mieszanki niezwiązanej C90/3 o uziarn. 0/31,5mm gr. 20cmm</t>
  </si>
  <si>
    <t>Georuszt trójosiowy o dł. 2m układany na całej szerokości najazdu</t>
  </si>
  <si>
    <t>Nawierzchnia z kostki betonowej z fazą typu "kość" koloru czarnego gr. 8cm na podsypce cementowo piaskowej 1:4 gr. 4cm</t>
  </si>
  <si>
    <t>9</t>
  </si>
  <si>
    <t>Roboty ziemne</t>
  </si>
  <si>
    <t>Usunięcie warstwy ziemi urodzajnej gr. ok. 10cm z wywiezieniem nadmiaru gruntu na odległość do 10 km</t>
  </si>
  <si>
    <t>Wykonanie wykopów gruntach nieskalistych, kat. I-IV</t>
  </si>
  <si>
    <t>Wykonanie nasypów z materiału dowiezionego z dokopu</t>
  </si>
  <si>
    <t>Załadunek z wywiezieniem nadmiaru gruntu z wykopów na odległość do 10 km</t>
  </si>
  <si>
    <t>10</t>
  </si>
  <si>
    <t>Inne</t>
  </si>
  <si>
    <t>Regulacja wysokościowa studni kanalizacyjnych sanitarnych z uzupełnieniem płytami odciążającymi</t>
  </si>
  <si>
    <t>szt.</t>
  </si>
  <si>
    <t>Regulacja wysokościowa zaworów gazowych</t>
  </si>
  <si>
    <t>Regulacja wysokościowa zaworów wodociągowych</t>
  </si>
  <si>
    <t>Wykonanie trawników na warstwie gleby urodzajnej gr. 10cm</t>
  </si>
  <si>
    <t>Wykonanie opaski z kruszywa mineralnego 16/32 gr. 10cm</t>
  </si>
  <si>
    <t>Etapowanie- warstwa ulepszonego podłoża -warstwa odsączająca z piasku średniego k10&gt;8m/dobę, gr. 20cm</t>
  </si>
  <si>
    <t>Odtworzenie punktów osnowy geodezyjnej</t>
  </si>
  <si>
    <t>kpl.</t>
  </si>
  <si>
    <t>Wykonanie projektu powykonawczego wraz z inwentaryzacją geodezyjną</t>
  </si>
  <si>
    <t>Podstawa</t>
  </si>
  <si>
    <t>Opis</t>
  </si>
  <si>
    <t>Ilość</t>
  </si>
  <si>
    <t>Cena</t>
  </si>
  <si>
    <t>Wartość</t>
  </si>
  <si>
    <t>KNR 2-01 0119-03</t>
  </si>
  <si>
    <t>KNR 2-31 0814-01</t>
  </si>
  <si>
    <t>KNR 2-31 0812-03</t>
  </si>
  <si>
    <t>KNR 2-31 0813-03</t>
  </si>
  <si>
    <t>KNR 2-31 0805-03</t>
  </si>
  <si>
    <t>KNR 2-31 0807-01</t>
  </si>
  <si>
    <t>KNR 2-31 0801-07 0801-08</t>
  </si>
  <si>
    <t>KNR AT-06 0104-02</t>
  </si>
  <si>
    <t>KNR 2-31 0403-05</t>
  </si>
  <si>
    <t>KNR 2-31 0402-04</t>
  </si>
  <si>
    <t>KNR 2-31 0403-03</t>
  </si>
  <si>
    <t>KNR 2-31 0407-05</t>
  </si>
  <si>
    <t>KNR 2-31 0103-04</t>
  </si>
  <si>
    <t>KNR 2-31 0104-01 0104-02</t>
  </si>
  <si>
    <t>KNR 2-31 0114-05 0114-06</t>
  </si>
  <si>
    <t>KNR 2-31 1004-04</t>
  </si>
  <si>
    <t>KNR 2-31 1004-07</t>
  </si>
  <si>
    <t>KNR 2-31 0310-01 0310-02</t>
  </si>
  <si>
    <t>KNR 2-31 1004-06</t>
  </si>
  <si>
    <t>KNR 2-31 0310-05 0310-06</t>
  </si>
  <si>
    <t>KNR 2-31 0114-05</t>
  </si>
  <si>
    <t>KNR 2-31 0511-03</t>
  </si>
  <si>
    <t>KNR 2-31 0114-07 0114-08</t>
  </si>
  <si>
    <t>KNNR 6 0109-01</t>
  </si>
  <si>
    <t>KNR 2-31 0310-01</t>
  </si>
  <si>
    <t>KNR AT-04 0102-01</t>
  </si>
  <si>
    <t>KNR 2-01 0126-01</t>
  </si>
  <si>
    <t>KNR 2-01 0203-01 0214-03</t>
  </si>
  <si>
    <t>KNR 2-01 0235-01 z.sz. 2.5.2. 9907</t>
  </si>
  <si>
    <t>KNR 2-31 1406-03</t>
  </si>
  <si>
    <t>KNR 2-31 1406-04</t>
  </si>
  <si>
    <t>KNR 2-01 0510-01 + KNR 2-01 0505-01 0510-02</t>
  </si>
  <si>
    <t>KNR 2-31 0204-05</t>
  </si>
  <si>
    <t xml:space="preserve">Razem dział: Roboty pomiarowe </t>
  </si>
  <si>
    <t>Razem dział: Roboty rozbiórkowe</t>
  </si>
  <si>
    <t xml:space="preserve">Razem dział: Elementy ulicy </t>
  </si>
  <si>
    <t xml:space="preserve">Razem dział: Jezdnia bitumiczna KR2 </t>
  </si>
  <si>
    <t xml:space="preserve">Razem dział: Zjazdy z kostki betonowej </t>
  </si>
  <si>
    <t xml:space="preserve">Razem dział: Chodniki i dojścia do posesji z kostki betonowej </t>
  </si>
  <si>
    <t xml:space="preserve">Razem dział: Ścieżki rowerowe i ciągi pieszo-rowerowe bitumiczne </t>
  </si>
  <si>
    <t>Razem dział: Wyniesione skrzyżowania z kostki</t>
  </si>
  <si>
    <t xml:space="preserve">Razem dział: Roboty ziemne </t>
  </si>
  <si>
    <t xml:space="preserve">Razem dział: Inne </t>
  </si>
  <si>
    <t>Obrzeże betonowe o wymiarach 8x30cm na podsypce c-p 1:4 gr.3cm
2949,5 + (1,6 + 2,5)</t>
  </si>
  <si>
    <t>Etapowanie- warstwa ulepszonego podłoża -warstwa odsączająca z piasku średniego k10&gt;8m/dobę, gr. 20cm
0,45 * 5,5</t>
  </si>
  <si>
    <t>Nawierzchnia z tłucznia kamiennego - warstwa górna z tłucznia - grubość po zagęszczeniu 7 cm
0,5 * 5,5</t>
  </si>
  <si>
    <t>Jezdnia z kostki</t>
  </si>
  <si>
    <t>Nawierzchnia z kostki betonowej z fazą typu "kość" koloru szarego gr. 8cm na podsypce cementowo piaskowej 1:4 gr. 4cm</t>
  </si>
  <si>
    <t>Ciek szer. 40cm z kostki betonowej z fazą typu "kość" koloru szarego gr. 6cm na podsypce cementowo piaskowej 1:4 gr. 4cm</t>
  </si>
  <si>
    <t>Razem dział: Jezdnia z kostki</t>
  </si>
  <si>
    <t>Usunięcie warstwy ziemi urodzajnej gr. ok. 10cm z wywiezieniem nadmiaru gruntu na odległość do 10 km
 260,5 * 0,1</t>
  </si>
  <si>
    <t>Etapowanie - krawężnik betonowy na płask o wymiarach 15x30cm na podsypce c-p 1:4 gr.3cm</t>
  </si>
  <si>
    <t>Etapowanie- ława z betonu C12/15 z oporem pod krawężnik betonowy na płask (0,0825m2)</t>
  </si>
  <si>
    <t>Nawierzchnia z tłucznia kamiennego - warstwa górna z tłucznia - grubość po zagęszczeniu 7 cm
 0,5 * (5,0 + 4,70 + 4,8 + 5,5)</t>
  </si>
  <si>
    <t>Roboty ziemne i towarzyszące</t>
  </si>
  <si>
    <t>KNR-W 2-01 0802-02</t>
  </si>
  <si>
    <t>Wykopy z zasypaniem, wykonywane w gruncie kat. III, o ścianach zabezpieczonych obudową OW WRONKI - typ boksowy, przy głębokości do 2,50 m; szerokość wykopu 1,0-2,0 m</t>
  </si>
  <si>
    <t>KNR-W 2-01 0808-02</t>
  </si>
  <si>
    <t>Wykopy z zasypaniem, wykonywane w gruncie kat. III, o ścianach zabezpieczonych obudową OW WRONKI - typ słupowy, przy głębokości do 4,80 m; szerokość wykopu 1,0-2,0 m</t>
  </si>
  <si>
    <t>KNNR 1 0605-01</t>
  </si>
  <si>
    <t>Igłofiltry o średnicy do 50 mm wpłukiwane w grunt bezpośrednio bez opsypki do głębokości 4 m.</t>
  </si>
  <si>
    <t>KNNR 1 0605-02</t>
  </si>
  <si>
    <t>Igłofiltry o średnicy do 50 mm wpłukiwane w grunt bezpośrednio bez obsypki do głębokości 6 m.</t>
  </si>
  <si>
    <t>kalkulacja indywidualna</t>
  </si>
  <si>
    <t>Praca zestawu igłofiltrów</t>
  </si>
  <si>
    <t>m-g</t>
  </si>
  <si>
    <t>Wykonanie przepustow dwudzielnych typu "AROT" na kablach</t>
  </si>
  <si>
    <t>szt</t>
  </si>
  <si>
    <t>Razem dział: Roboty ziemne i towarzyszące</t>
  </si>
  <si>
    <t>Roboty montażowe</t>
  </si>
  <si>
    <t>KNNR 4 1308-03 adapt.</t>
  </si>
  <si>
    <t>Kanały z rur PP SN8 o śr. 200 mm</t>
  </si>
  <si>
    <t>KNNR 4 1307-02 adapt.</t>
  </si>
  <si>
    <t>Kanały z rur polietylenowych o śr. nom. 300 mm łączonych na uszczelkę</t>
  </si>
  <si>
    <t>KNNR 4 1307-03 adapt.</t>
  </si>
  <si>
    <t>Kanały z rur polietylenowych o śr. nom. 400 mm łączonych na uszczelkę</t>
  </si>
  <si>
    <t>KNNR 4 1307-04 adapt.</t>
  </si>
  <si>
    <t>Kanały z rur polietylenowych o śr. nom. 500 mm łączonych na uszczelkę</t>
  </si>
  <si>
    <t>KNNR 11 0406-05 adapt.</t>
  </si>
  <si>
    <t>Studzienki kanalizacyjne z gotowych elementów z tworzyw sztucznych o śr. 1200 mm</t>
  </si>
  <si>
    <t>KNNR 4 1423-06</t>
  </si>
  <si>
    <t>Kominy włazowe z kręgów betonowych - pokrywa nastudzienna z pierścieniem odciążającym i włazem o śr.1400/600 mm</t>
  </si>
  <si>
    <t>Studzienki kanalizacyjne z gotowych elementów z tworzyw sztucznych o śr. 1000 mm</t>
  </si>
  <si>
    <t>KNNR 4 1423-05</t>
  </si>
  <si>
    <t>Kominy włazowe z kręgów betonowych - pokrywa nastudzienna z pierścieniem odciążającym i włazem o śr.1150/600 mm</t>
  </si>
  <si>
    <t>KNNR 4 1430-01 adapt.</t>
  </si>
  <si>
    <t>Wykonanie różnych elementów drobnowymiarowych o objętości do 1.5 m3 - elementy betonowe - dociążenie studni B-10</t>
  </si>
  <si>
    <t>Wykonanie pionowej rury spadowej śr. 300,200,160  przy studniach kaskadowych z obetonowaniem kaskad</t>
  </si>
  <si>
    <t>KNNR 4 1424-02</t>
  </si>
  <si>
    <t>Studzienki ściekowe uliczne betonowe o śr.500 mm z osadnikiem bez syfonu - wpusty proste D-400</t>
  </si>
  <si>
    <t>KNR 9-18 0203-01 adapt.</t>
  </si>
  <si>
    <t>Kształtki kanalizacyjne siodłowe na połączenia klejone o śr. 200 mm</t>
  </si>
  <si>
    <t>KNNR 6 1305-03 adapt.</t>
  </si>
  <si>
    <t>Regulacja pionowa studzienek dla urządzeń podziemnych przy objętości betonu w jednym miejscu od 0.2 do 0.3 m3</t>
  </si>
  <si>
    <t>Zaślepienie rur dn 200</t>
  </si>
  <si>
    <t>Zaślepienie rur dn 300</t>
  </si>
  <si>
    <t xml:space="preserve">Razem dział: Roboty montażowe </t>
  </si>
  <si>
    <t>Wycinka, oczyszczenie, zabezpieczenie istniejących drzew i krzewów, przesadzenia</t>
  </si>
  <si>
    <t>KNR 2-01 0103-01</t>
  </si>
  <si>
    <t>Ścinanie drzew piłą mechaniczną (śr. 10-15 cm)
 1 + 1 + 1 + 1 + 1 + 1 + 1 + 1 + 1 + 1 + 1 + 1 + 1 + 1 + 1 + 1 + 1 + 1 + 1 + 1 + 1 + 1 + 1 + 1 + 1 + 1 + 1 + 1 + 1 + 1 + 1 + 1 + 1 + 2 + 4 + 1 + 2 + 1 + 1 + 1</t>
  </si>
  <si>
    <t>KNR 2-01 0103-02</t>
  </si>
  <si>
    <t xml:space="preserve">Ścinanie drzew piłą mechaniczną (śr. 16-25 cm)
1 + 1 + 1 + 3 + 1 + 1 + 1 + 1 + 1 + 1 </t>
  </si>
  <si>
    <t>KNR 2-01 0103-03</t>
  </si>
  <si>
    <t>Ścinanie drzew piłą mechaniczną (śr. 26-35 cm)</t>
  </si>
  <si>
    <t>KNR 2-01 0101-01</t>
  </si>
  <si>
    <t>Mechaniczne karczowanie drzew z cięciem drewna piłą mechaniczną (śr. 10-15 cm)</t>
  </si>
  <si>
    <t>KNR 2-01 0105-02</t>
  </si>
  <si>
    <t>Mechaniczne karczowanie pni (śr. 16-25 cm)</t>
  </si>
  <si>
    <t>KNR 2-01 0105-03</t>
  </si>
  <si>
    <t>Mechaniczne karczowanie pni (śr. 26-35 cm)</t>
  </si>
  <si>
    <t>KNR 2-01 0110-01 0110-04</t>
  </si>
  <si>
    <t xml:space="preserve">Wywożenie dłużyc na odległość 15 km
0,07 * 45 + 0,20 * 12 + 0,24 * 1 </t>
  </si>
  <si>
    <t>mp</t>
  </si>
  <si>
    <t>KNR 2-01 0110-02 0110-05</t>
  </si>
  <si>
    <t>Wywożenie karpiny na odległość 15 km
0,05 * 45 + 0,07 * 12 + 0,17 * 1</t>
  </si>
  <si>
    <t>KNR 2-01 0110-03 0110-05</t>
  </si>
  <si>
    <t>Wywożenie gałęzi na odległość 15 km</t>
  </si>
  <si>
    <t>KNR 2-01 0108-02</t>
  </si>
  <si>
    <t xml:space="preserve">Mechaniczne karczowanie zagajników i krzaków
(9 + 8 + 4 + 0,5 + 3,6 + 2,6 + 1,9 + 1,9 + 1,2 + 1,5 + 15 + 85 + 2,8 + 3,1 + 2,7 + 2,5 + 3,0 + 3,8 + 4,0 + 1,5) / 10000 </t>
  </si>
  <si>
    <t>ha</t>
  </si>
  <si>
    <t>KNR 2-01 0111-02</t>
  </si>
  <si>
    <t>Oczyszczenie terenu z pozostałości po wykarczowaniu z wywiezieniem</t>
  </si>
  <si>
    <t xml:space="preserve">Razem dział: Wycinka, oczyszczenie, zabezpieczenie istniejących drzew i krzewów, przesadzenia </t>
  </si>
  <si>
    <t>Nasadzenia</t>
  </si>
  <si>
    <t>KNR 2-21 0311-05</t>
  </si>
  <si>
    <t>Sadzenie drzew - Klon Zwyczajny - obwód pnia 14-16cm</t>
  </si>
  <si>
    <t>Razem dział: Nasadzenia</t>
  </si>
  <si>
    <t xml:space="preserve">Przebudowa słupa linii napowietrznej SN 15 kV </t>
  </si>
  <si>
    <t>KNNR-W 9 1304-03</t>
  </si>
  <si>
    <t>Odkopanie i demontaż słupów żelbetowych pojedynczych sprzętem mechanicznym z zasypaniem wykopu - żerdzie BSW dł. 12 m</t>
  </si>
  <si>
    <t>KNNR-W 9 1307-01</t>
  </si>
  <si>
    <t>Rozmontowanie słupów żelbetowych zdemontowanych pojedynczych</t>
  </si>
  <si>
    <t>KNNR-W 9 1308-01</t>
  </si>
  <si>
    <t>Demontaż odgromników ze słupów</t>
  </si>
  <si>
    <t>KNNR 5 1401-02</t>
  </si>
  <si>
    <t>Wykopy mechaniczne pod słupy i podpory żelbetowe i strunobetonowe - słup o 1 żerdzi długości 12 m</t>
  </si>
  <si>
    <t>stanow.</t>
  </si>
  <si>
    <t>KNNR 5 1415-02</t>
  </si>
  <si>
    <t>Zabezpieczenie podziemnej części słupów</t>
  </si>
  <si>
    <t>KNNR 5 1404-01</t>
  </si>
  <si>
    <t>Montaż i stawianie słupów żelbetowych i strunobetonowych  - słup typu RPK-12 na żerdzi EPV 12/15 na  fundamencie płytowym prefabrykowanym SFP-122</t>
  </si>
  <si>
    <t xml:space="preserve">
kalk. własna</t>
  </si>
  <si>
    <t>Przełożenie istniejących przewodów linii napowietrznej SN 15 kV typu AFl-35 mm2 w ul. Prostej  na nowy słup</t>
  </si>
  <si>
    <t>Przedłużenie o ok. 2 mb przewodów istn. linii odgałęźnej  typu AFl-35 mm2 w kier. stacji trafo ŁĄKOWA 1nr 11536</t>
  </si>
  <si>
    <t>KNNR 5 1409-04</t>
  </si>
  <si>
    <t>Montaż układów odłącznikowych i konstrukcji pod głowicę kablową i kabel - przewód uziemiający FeZn 25x4mm2</t>
  </si>
  <si>
    <t>KNNR 5 0606-04</t>
  </si>
  <si>
    <t>Uziomy ze stali profilowanej miedziowane o długości 3 m (metoda wykonania udarowa) - grunt kat.III - uziemienie strony wtórnej odgromników - uziom szpilkowy GALMAR</t>
  </si>
  <si>
    <t>KNR 13-21 0401-02
analogia</t>
  </si>
  <si>
    <t>Badanie uziemienia słupa SN</t>
  </si>
  <si>
    <t>Razem dział: Przebudowa słupa linii napowietrznej SN 15 kV</t>
  </si>
  <si>
    <t xml:space="preserve">Zabezpieczenie linii kablowych nn. 0,4 kV   </t>
  </si>
  <si>
    <t>Identyfikacja kabla nn. 0,4 kV w miejscu przewidywanej przebudowy</t>
  </si>
  <si>
    <t>KNNR 5 0701-02
analogia</t>
  </si>
  <si>
    <t>Odkopanie trasy kablowej, wykop kablowy gł.0,8 m, śr.szer. 0,4m
9,0 * 0,8 * 0,4</t>
  </si>
  <si>
    <t>KNNR-W 9 0814-02</t>
  </si>
  <si>
    <t>Zabezpieczenie istniejących kabli energetycznych rurami ochronnymi dwudzielnymi z PCW o śr. 110-200 mm - rura osłonowa dwudzielna AROT-A 110 PS niebieska
9,0 * 2</t>
  </si>
  <si>
    <t>KNNR 5 0706-01</t>
  </si>
  <si>
    <t>Nasypanie warstwy piasku na dnie rowu kablowego o szerokości do 0,4 m</t>
  </si>
  <si>
    <t>KNR 2-25 0614-01</t>
  </si>
  <si>
    <t>Folia ostrzegawcza koloru niebieskiego szer. 30 cm i grub. 0,5 mm</t>
  </si>
  <si>
    <t>KNNR-W 9 0813-03
analogia</t>
  </si>
  <si>
    <t>Oznacznik kablowy</t>
  </si>
  <si>
    <t>KNNR-W 9 0813-04
analogia</t>
  </si>
  <si>
    <t>Uszczelnienie końca osłony</t>
  </si>
  <si>
    <t>KNNR 5 0702-02</t>
  </si>
  <si>
    <t>Zasypywanie rowów dla kabli wykonanych ręcznie w gruncie kat. III</t>
  </si>
  <si>
    <t>KNR 2-31 0103-02</t>
  </si>
  <si>
    <t>Ręczne profilowanie i zagęszczenie podłoża pod warstwy konstrukcyjne nawierzchni w gruncie kat. III-IV
 9,0 * 0,4</t>
  </si>
  <si>
    <t xml:space="preserve">Razem dział: Zabezpieczenie linii kablowych nn. 0,4 kV    </t>
  </si>
  <si>
    <t>Koszty inne</t>
  </si>
  <si>
    <t>Obsługa geodezyjna</t>
  </si>
  <si>
    <t>Przekazanie materialów z demontażu za pokwitowaniem do magazynu ENEA</t>
  </si>
  <si>
    <t>Razem dział: Koszty inne</t>
  </si>
  <si>
    <t>TPSA 40/301/2</t>
  </si>
  <si>
    <t>Budowa studni kablowych prefabrykowanych rozdzielczych SKR, typ SKR-1, grunt kategorii III</t>
  </si>
  <si>
    <t>TPSA 40/102/1</t>
  </si>
  <si>
    <t>Budowa kanalizacji kablowej pierwotnej z rur z tworzyw sztucznych w wykopie wykonanym mechanicznie w gruncie kategorii III, 1 warstwa i 1 otwór w ciągu kanalizacji, 1 rura w warstwie
84,5 + 41,5 + 10 + 90 + 11 + 87,5 + 12,0 + 79,5 + 112,0 + 23,0 + 89,5 + 11,0 + 63,0 + 16,5 + 87,5 + 25,5 + 13,5 + 68 + 20 + 57,5 + 12,0 + 56,5 + 8,0 + 12,5 + 11,5</t>
  </si>
  <si>
    <t>Razem budowa kanalu technologicznego</t>
  </si>
  <si>
    <t>A. I. Budowa ul. Prostej</t>
  </si>
  <si>
    <t>I.1. Budowa nawierzchni ul. Prostej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</si>
  <si>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</si>
  <si>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</si>
  <si>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</si>
  <si>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</si>
  <si>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</si>
  <si>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</si>
  <si>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</si>
  <si>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</si>
  <si>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</si>
  <si>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</si>
  <si>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I.2. Skrzyzowania ul. Prostej z drogami osiedlowymi - budowa odcinków dróg z kostki</t>
  </si>
  <si>
    <t>2.1</t>
  </si>
  <si>
    <t>2.2</t>
  </si>
  <si>
    <t>2.3</t>
  </si>
  <si>
    <t>I.3.  Odwodnienie nawierzchni ul. Prostej</t>
  </si>
  <si>
    <t>3.1</t>
  </si>
  <si>
    <t>3.2</t>
  </si>
  <si>
    <t>I.4. Wycinka drzew + nasadzenia</t>
  </si>
  <si>
    <t>4.1</t>
  </si>
  <si>
    <t>4.2</t>
  </si>
  <si>
    <t>I.5. Usunięcie kolizji energetycznych</t>
  </si>
  <si>
    <t>5.1</t>
  </si>
  <si>
    <t>5.2</t>
  </si>
  <si>
    <t>5.3</t>
  </si>
  <si>
    <t>I.6. Budowa kanału technologicznego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</si>
  <si>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</si>
  <si>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</si>
  <si>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</si>
  <si>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</si>
  <si>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</si>
  <si>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</si>
  <si>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</si>
  <si>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</si>
  <si>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</si>
  <si>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</si>
  <si>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</si>
  <si>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</si>
  <si>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</si>
  <si>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</si>
  <si>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</si>
  <si>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</si>
  <si>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</si>
  <si>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</si>
  <si>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</si>
  <si>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</si>
  <si>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</si>
  <si>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</si>
  <si>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</si>
  <si>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</si>
  <si>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</si>
  <si>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</si>
  <si>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</si>
  <si>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</si>
  <si>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</si>
  <si>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</si>
  <si>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</si>
  <si>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</si>
  <si>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</si>
  <si>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</si>
  <si>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</si>
  <si>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</si>
  <si>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</si>
  <si>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</si>
  <si>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</si>
  <si>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</si>
  <si>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</si>
  <si>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</si>
  <si>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</si>
  <si>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</si>
  <si>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</si>
  <si>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</si>
  <si>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</si>
  <si>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</si>
  <si>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</si>
  <si>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</si>
  <si>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</si>
  <si>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</si>
  <si>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</si>
  <si>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</si>
  <si>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</si>
  <si>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</si>
  <si>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</si>
  <si>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</si>
  <si>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</si>
  <si>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</si>
  <si>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</si>
  <si>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</si>
  <si>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</si>
  <si>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</si>
  <si>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</si>
  <si>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</si>
  <si>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</si>
  <si>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</si>
  <si>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</si>
  <si>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</si>
  <si>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</si>
  <si>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</si>
  <si>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</si>
  <si>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</si>
  <si>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</si>
  <si>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</si>
  <si>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</si>
  <si>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</si>
  <si>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</si>
  <si>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</si>
  <si>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</si>
  <si>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</si>
  <si>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</si>
  <si>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</si>
  <si>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</si>
  <si>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</si>
  <si>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</si>
  <si>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</si>
  <si>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</si>
  <si>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</si>
  <si>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</si>
  <si>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</si>
  <si>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</si>
  <si>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</si>
  <si>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</si>
  <si>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</si>
  <si>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</si>
  <si>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</si>
  <si>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</si>
  <si>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</si>
  <si>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</si>
  <si>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</si>
  <si>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</si>
  <si>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</si>
  <si>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</si>
  <si>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</si>
  <si>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</si>
  <si>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</si>
  <si>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</si>
  <si>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</si>
  <si>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</si>
  <si>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</si>
  <si>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</si>
  <si>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</si>
  <si>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</si>
  <si>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</si>
  <si>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</si>
  <si>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</si>
  <si>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</si>
  <si>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</si>
  <si>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</si>
  <si>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</si>
  <si>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</si>
  <si>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</si>
  <si>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B. I. Stała organizacja ruchu - ul. Prosta</t>
  </si>
  <si>
    <t>Razem dział: Roboty pomiarowe</t>
  </si>
  <si>
    <t xml:space="preserve">Razem dział: Roboty rozbiórkowe </t>
  </si>
  <si>
    <t>Opornik betonowy o wymiarach 12x25cm na podsypce c-p 1:4 gr.3cm
 673 + 11</t>
  </si>
  <si>
    <t>Krawężnik betonowy wystający o wymiarach 15x30cm na podsypce c-p 1:4 gr.3cm
943,5 + 60</t>
  </si>
  <si>
    <t>Obrzeże betonowe o wymiarach 8x30cm na podsypce c-p 1:4 gr.3cm
3202 + 74 + (2,3 + 2,8 + 2,6 + 5,15 + 2,0 + 4,0 + 2,6 + 1,5)</t>
  </si>
  <si>
    <t>Razem dział: Elementy ulicy</t>
  </si>
  <si>
    <t>Jezdnia</t>
  </si>
  <si>
    <t>Razem dział: Jezdnia</t>
  </si>
  <si>
    <t>Miejsca postojowe</t>
  </si>
  <si>
    <t>KNR 2-31 0509-03</t>
  </si>
  <si>
    <t>Nawierzchnia  z płyt betonowych ażurowych koloru grafitowego o wym. 40x60cm gr.10 cm na podsypce z kruszywa łamanego stab. mech 2/8 gr. 3cm z wypełnieniem otworów kruszywem łamanym 2/8</t>
  </si>
  <si>
    <t>Nawierzchnia z kostki betonowej bezfazowej typu "cegła" koloru szarego gr. 8cm na podsypce cementowo piaskowej 1:4 gr. 3cm ( miejsca dla poj. osób niepełnosprawnych)</t>
  </si>
  <si>
    <t>Razem dział: Miejsca postojowe</t>
  </si>
  <si>
    <t xml:space="preserve">Profilowanie i zagęszczanie podłoża w gr. kat. I-IV
2649,5 + 93 </t>
  </si>
  <si>
    <t>Ścieżki rowerowe bitumiczne</t>
  </si>
  <si>
    <t>Profilowanie i zagęszczanie podłoża w gr. kat. I-IV
1264 + (94 + 19)</t>
  </si>
  <si>
    <t>Podbudowa zasadnicza z mieszanki niezwiązanej C90/3 o uziarn. 0/31,5mm gr. 15cm
1132,2 + (94 + 19)</t>
  </si>
  <si>
    <t xml:space="preserve">Razem dział: Ścieżki rowerowe bitumiczne </t>
  </si>
  <si>
    <t xml:space="preserve">Usunięcie warstwy ziemi urodzajnej gr. ok. 10cm z wywiezieniem nadmiaru gruntu na odległość do 10 km
13891 + (19 + 94 + 93 + 297,5 + 53,0 + 0,12 * 11 + 0,15 * 60 + 0,08 * 74) </t>
  </si>
  <si>
    <t>Wykonanie wykopów gruntach nieskalistych, kat. I-IV
4548 + 231</t>
  </si>
  <si>
    <t>Razem dział: Roboty ziemne</t>
  </si>
  <si>
    <t>Wykonanie trawników na warstwie gleby urodzajnej gr. 10cm
6942,5 + 53</t>
  </si>
  <si>
    <t>Etapowanie - krawężnik betonowy na płask o wymiarach 15x30cm na podsypce c-p 1:4 gr.3cm
5,5 + 5,5 + 5,5 + 5,5 + 5,5 + 5,5 + 5,5 * 2</t>
  </si>
  <si>
    <t>Etapowanie- warstwa ulepszonego podłoża -warstwa odsączająca z piasku średniego k10&gt;8m/dobę, gr. 20cm
0,45 * (44 + 5,5 * 2)</t>
  </si>
  <si>
    <t>Nawierzchnia z tłucznia kamiennego - warstwa górna z tłucznia - grubość po zagęszczeniu 7 cm
0,5 * (44 + 5,5 * 2)</t>
  </si>
  <si>
    <t>A.II. Budowa ul. Zbożowej</t>
  </si>
  <si>
    <t>II.1. Budowa nawierzchni ul.Zbożowej</t>
  </si>
  <si>
    <t>Wykopy z zasypaniem, wykonywane w gruncie kat. III, o ścianach zabezpieczonych obudową OW WRONKI - typ boksowy, przy głębokości do 2,50 m; szerokość wykopu 1,0-2,0 m
455 + 80 + 76</t>
  </si>
  <si>
    <t>Wykopy z zasypaniem, wykonywane w gruncie kat. III, o ścianach zabezpieczonych obudową OW WRONKI - typ słupowy, przy głębokości do 4,80 m; szerokość wykopu 1,0-2,0 m
2846 + 51 + 52</t>
  </si>
  <si>
    <t>KNR-W 2-01 0207-05</t>
  </si>
  <si>
    <t>Roboty ziemne wykonywane koparkami przedsiębiernymi 0.40 m3 w ziemi kat. I-III uprzednio zmagazynowanej w hałdach z transportem urobku samochodami samowyładowczymi na odległość do 1 km - wywóz torfu</t>
  </si>
  <si>
    <t>Kanały z rur polietylenowych o śr. nom. 300 mm łączonych na uszczelkę
 (21,0 + 60,8) + (13,0 + 13,0 + 25,5 + 25,8)</t>
  </si>
  <si>
    <t>Kanały z rur polietylenowych o śr. nom. 400 mm łączonych na uszczelkę
(38,8 + 44,9 + 44,0 + 37,5 + 32,9 + 56,6</t>
  </si>
  <si>
    <t>Kanały z rur polietylenowych o śr. nom. 500 mm łączonych na uszczelkę
36,0 + 46,3 + 59,0 + 23,8</t>
  </si>
  <si>
    <t>KNNR 4 1307-05 adapt.</t>
  </si>
  <si>
    <t>Kanały z rur polietylenowych o śr. nom. 600 mm łączonych na uszczelkę
47,7 + 63,1 + 60,0 + 29,6</t>
  </si>
  <si>
    <t xml:space="preserve">Ścinanie drzew piłą mechaniczną (śr. 10-15 cm)
 2 + 1 + 1 + 4 + 7 + 13 + 1 + 3 + 1 </t>
  </si>
  <si>
    <t>Ścinanie drzew piłą mechaniczną (śr. 16-25 cm)
2 + 1 + 1</t>
  </si>
  <si>
    <t>Wywożenie dłużyc na odległość 15 km
0,07 * 33 + 0,20 * 4</t>
  </si>
  <si>
    <t>Wywożenie karpiny na odległość 15 km
0,05 * 33 + 0,07 * 4</t>
  </si>
  <si>
    <t>Wywożenie gałęzi na odległość 15 km
0,06 * 33 + 0,17 * 4</t>
  </si>
  <si>
    <t>Mechaniczne karczowanie zagajników i krzaków
 (19,6 + 6,8 + 1,5) / 10000</t>
  </si>
  <si>
    <t xml:space="preserve">Oczyszczenie terenu z pozostałości po wykarczowaniu z wywiezieniem
(19,6 + 6,8 + 1,5) </t>
  </si>
  <si>
    <t>Sadzenie drzew - Klon Polny - obwód pnia 14-16cm</t>
  </si>
  <si>
    <t>Sadzenie drzew - Śliwa Ałycza - obwód pnia 14-16cm</t>
  </si>
  <si>
    <t>KNR 2-21 0331-05</t>
  </si>
  <si>
    <t>Nasadzenia krzewów - berberys Thunberga</t>
  </si>
  <si>
    <t>Nasadzenia krzewów - tawuła japońska</t>
  </si>
  <si>
    <t>Odkopanie trasy kablowej, wykop kablowy gł.0,8 m, śr.szer. 0,4m
(5,0 + 23,0 + 23,0 + 23,0 + 6,0 + 23,0 + 5,0 + 6,0 + 6,0 + 25,0 + 5,0 + 5,0 + 10,0 + 5,0 + 18,0 + 5,0 + 5,0) * 0,8 * 0,4</t>
  </si>
  <si>
    <t>Zabezpieczenie istniejących kabli energetycznych rurami ochronnymi dwudzielnymi z PCW o śr. 110-200 mm - rura osłonowa dwudzielna AROT-A 110 PS niebieska
5,0 + 23,0 + 23,0 + 23,0 + 6,0 + 23,0 + 5,0 + 6,0 + 6,0 + 25,0 + 5,0 + 5,0 + 10,0 + 5,0 + 18,0 + 5,0 + 5,0</t>
  </si>
  <si>
    <t>Nasypanie warstwy piasku na dnie rowu kablowego o szerokości do 0,4 m
198,0 * 2</t>
  </si>
  <si>
    <t>Ręczne profilowanie i zagęszczenie podłoża pod warstwy konstrukcyjne nawierzchni w gruncie kat. III-IV
 198,0 * 0,4</t>
  </si>
  <si>
    <t xml:space="preserve">Razem dział: Koszty inne </t>
  </si>
  <si>
    <t>Budowa kanalizacji kablowej pierwotnej z rur z tworzyw sztucznych w wykopie wykonanym mechanicznie w gruncie kategorii III, 1 warstwa i 1 otwór w ciągu kanalizacji, 1 rura w warstwie
56,0 + 17,0 + 53,0 + 23,5 + 11,0 + 77,0 + 22,0 + 14,0 + 83,5 + 24,5 + 93,0 + 21,0 + 88,0 + 20,0 + 77,5 + 16,0 + 2,0 + 87,0 + 19,0 + 11,0 + 5,0 + 69,0 + 22,5 + 8,0 + 42,0 + 16,5</t>
  </si>
  <si>
    <t>Razem budowa kanalizacji kablowej</t>
  </si>
  <si>
    <t>II.3 Odwodnienie nawierzchni dróg - ul. Zbożowa</t>
  </si>
  <si>
    <t>II.5 Usunięcie kolizji energetycznych</t>
  </si>
  <si>
    <t>II.6 Budowa kanału technologicznego</t>
  </si>
  <si>
    <t>Odtworzenie trasy i punktów wysokościowych R*0,955
0,28 + 0,18</t>
  </si>
  <si>
    <t>KNR 2-31 0816-04</t>
  </si>
  <si>
    <t>Rozebranie istniejącego przepustu pod ul. Łąkową wraz ze ściankami czołowymi</t>
  </si>
  <si>
    <t>Opornik betonowy o wymiarach 12x25cm na podsypce c-p 1:4 gr.3cm
233,20 + 66,30</t>
  </si>
  <si>
    <t>Ława z betonu C12/15 z oporem pod opornik betonowy (0,063m2)
14,69 + 4,18</t>
  </si>
  <si>
    <t xml:space="preserve">Krawężnik betonowy najazdowy o wymiarach 15x22cm na podsypce c-p 1:4 gr.3cm
81,70 + 31,30 </t>
  </si>
  <si>
    <t>Ława z betonu C12/15 z oporem pod krawężnik najazdowy betonowy (0,066m2)
5,39 + 2,07</t>
  </si>
  <si>
    <t>Krawężnik betonowy wystający o wymiarach 15x30cm na podsypce c-p 1:4 gr.3cm
475,5 + 287,70</t>
  </si>
  <si>
    <t>Ława z betonu C12/15 z oporem pod krawężnik wystający betonowy (0,072m2)
34,24 + 20,71</t>
  </si>
  <si>
    <t>Krawężnik betonowy wystający o wymiarach 15x30cm na podsypce c-p 1:4 gr.3cm- wyniesione skrzyżowania
57,5 + 9,70</t>
  </si>
  <si>
    <t>Ława z betonu C12/15 z oporem pod krawężnik wystający betonowy (0,072m2)
 4,14 + 0,70</t>
  </si>
  <si>
    <t>Obrzeże betonowe o wymiarach 8x30cm na podsypce c-p 1:4 gr.3cm
 895,5 + 314,70 + (1,5 * 2 + 4,50)</t>
  </si>
  <si>
    <t>Ława z betonu C8/10 z oporem pod obrzeże betonowe (0,036m2)
32,24 + 11,33 + 0,27</t>
  </si>
  <si>
    <t>Jezdnia bitumiczna KR3</t>
  </si>
  <si>
    <t>Profilowanie i zagęszczanie podłoża w gr. kat. I-IV
1823,67 + 1309,56</t>
  </si>
  <si>
    <t>Warstwa ulepszonego podłoża -warstwa odsączająca z piasku średniego k10&gt;8m/dobę, gr. 25</t>
  </si>
  <si>
    <t>Podbudowa zasadnicza z mieszanki niezwiązanej C90/3 o uziarn. 0/31,5mm gr. 20cm
1568,0 + 1091,30</t>
  </si>
  <si>
    <t>Oczyszczenie mechaniczne nawierzchni drogowych nieulepszonych
1568 + 1091,30</t>
  </si>
  <si>
    <t>Skropienie emulsją asfaltową nawierzchni drogowych nieulepszonych C60B5ZM w ilości 0,7-0,9kg/m2
1568 + 1091,30</t>
  </si>
  <si>
    <t>KNR 2-31 0110-01 0110-02</t>
  </si>
  <si>
    <t>Warstwa podbudowy z betonu asfaltowego AC22P KR3 gr. 7cm
1568 + 1091,30</t>
  </si>
  <si>
    <t>Skropienie emulsją asfaltową nawierzchni drogowych ulepszonych C60B3ZM w ilości 0,5-0,7kg/m2</t>
  </si>
  <si>
    <t>Warstwa wiążąca z betonu asfaltowego AC16W KR3 gr. 5cm</t>
  </si>
  <si>
    <t>Warstwa ścieralna z betonu asfaltowego AC11S KR3 gr. 4cm</t>
  </si>
  <si>
    <t xml:space="preserve">Razem dział: Jezdnia bitumiczna KR3 </t>
  </si>
  <si>
    <t xml:space="preserve">Razem dział: Jezdnia z kostki </t>
  </si>
  <si>
    <t xml:space="preserve">Profilowanie i zagęszczanie podłoża w gr. kat. I-IV
321,0 + 73,2 </t>
  </si>
  <si>
    <t>Profilowanie i zagęszczanie podłoża w gr. kat. I-IV
604,5 + 410,30</t>
  </si>
  <si>
    <t>Podbudowa zasadnicza z mieszanki niezwiązanej C90/3 o uziarn. 0/31,5mm gr. 11cm (w śladzie zjazdów)
45,0 + 30,70</t>
  </si>
  <si>
    <t>Podbudowa zasadnicza z mieszanki niezwiązanej C90/3 o uziarn. 0/31,5mm gr. 15cm
559,5 + 410,30</t>
  </si>
  <si>
    <t>KNR 2-31 0605-08</t>
  </si>
  <si>
    <t>Rura przepustu stalowa spiralnie karbowana o średnicy fi 800mm</t>
  </si>
  <si>
    <t>Profilowanie i zagęszczanie podłoża w gr. kat. I-IV w śladzie przepustu</t>
  </si>
  <si>
    <t>KNR 2-31 0605-01</t>
  </si>
  <si>
    <t>Fundament kruszywowy z mieszanki żwirowo-piaskowej gr. 30cm</t>
  </si>
  <si>
    <t>Profilowanie i zagęszczanie dna i skarp rowu po obu stronach przepustu na łacznej długości 25,96m (7,53+18,43)</t>
  </si>
  <si>
    <t>KNNR 6 0205-02</t>
  </si>
  <si>
    <t>Zabruk dna rowów z kamienia polnego gr. ok 10cm na długości 25,96m i szerokości 1,3m</t>
  </si>
  <si>
    <t>Umocnienie skarp wlotu i wylotu przepustu narzutem kamienym gr. ok 10cm</t>
  </si>
  <si>
    <t xml:space="preserve">Razem dział: Wyniesione skrzyżowania z kostki </t>
  </si>
  <si>
    <t>Przebudowa przejazdu kolejowego</t>
  </si>
  <si>
    <t>Płyty betonowe ażurowe 40x60x10cm wypełnione grysem 8/16 na podsypce cementowo-piaskowej 1:4 gr. 4cm</t>
  </si>
  <si>
    <t>KNCK-7 0503-03</t>
  </si>
  <si>
    <t>Żelbetowe płyty CBP PZ 64x300cm gr. 14cm na podbudowie z klińca nasączonego masą twardniejącą (upłynnionym lepiszczem bitumicznym)</t>
  </si>
  <si>
    <t>Żelbetowe płyty CBP PW 130x300cm gr. 14cm na podbudowie z klińca nasączonego masą twardniejącą (upłynnionym lepiszczem bitumicznym)</t>
  </si>
  <si>
    <t>Żelbetowe płyty CBP PW 130x300cm ze skosem gr. 14cm na podbudowie z klińca nasączonego masą twardniejącą (upłynnionym lepiszczem bitumicznym) - przełożenie</t>
  </si>
  <si>
    <t>Krawężnik kolejowy KK97 na podsypce c-p 1:4 gr.4cm</t>
  </si>
  <si>
    <t>Ława z betonu C12/15 pod krawężnik KK97 (12,0*0,041m2)</t>
  </si>
  <si>
    <t xml:space="preserve">Razem dział: Przebudowa przejazdu kolejowego </t>
  </si>
  <si>
    <t>Zabezpieczenie toru PKP</t>
  </si>
  <si>
    <t>kalkulacja in- dywidualna</t>
  </si>
  <si>
    <t>Układanie wiązki szyn po 5 szyn S49 L=18mb</t>
  </si>
  <si>
    <t>Montaż zestawów spajających wiązki szyn</t>
  </si>
  <si>
    <t>Demontaż zestawów spajających wiązki szyn</t>
  </si>
  <si>
    <t>Demontaż wiązki szyn</t>
  </si>
  <si>
    <t>Przywrócenie nasypu do stanu pierwotnego</t>
  </si>
  <si>
    <t xml:space="preserve">Razem dział: Zabezpieczenie toru PKP </t>
  </si>
  <si>
    <t>Usunięcie warstwy ziemi urodzajnej gr. ok. 10cm z wywiezieniem nadmiaru gruntu na odległość do 10 km R*0,955
6838,50 + 2153,7</t>
  </si>
  <si>
    <t>Wykonanie wykopów gruntach nieskalistych, kat. I-IV
1516,5 + 682,8</t>
  </si>
  <si>
    <t>Wykonanie nasypów z materiału dowiezionego z dokopu R*1,86; S*1,86</t>
  </si>
  <si>
    <t>Regulacja wysokościowa zaworów gazowych
1 + 1</t>
  </si>
  <si>
    <t>Regulacja wysokościowa zaworów wodociągowych
7 + 2</t>
  </si>
  <si>
    <t>KNR 2-31 1406-05</t>
  </si>
  <si>
    <t>Regulacja wysokościowa studni teletechnicznych</t>
  </si>
  <si>
    <t>Wykonanie trawników na warstwie gleby urodzajnej gr. 10cm R*0,955
2743,0 + 496,50</t>
  </si>
  <si>
    <t>Etapowanie - krawężnik betonowy na płask o wymiarach 15x30cm na podsypce c-p 1:4 gr.3cm
5,5 + 6</t>
  </si>
  <si>
    <t>Etapowanie- warstwa ulepszonego podłoża -warstwa odsączająca z piasku średniego k10&gt;8m/dobę, gr. 20cm
0,45 * (11,50 + 6,0)</t>
  </si>
  <si>
    <t>Nawierzchnia z tłucznia kamiennego - warstwa górna z tłucznia - grubość po zagęszczeniu 7 cm
0,5 * (11,5 + 6,0)</t>
  </si>
  <si>
    <t>A.III. Budowa ul. Łąkowej</t>
  </si>
  <si>
    <t>III.1. Budowa nawierzchni ul.Łąkowej</t>
  </si>
  <si>
    <t>Wykopy z zasypaniem, wykonywane w gruncie kat. III, o ścianach zabezpieczonych obudową OW WRONKI - typ boksowy, przy głębokości do 2,50 m; szerokość wykopu 1,0-2,0 m
64,080 + 10,11</t>
  </si>
  <si>
    <t>Wykopy z zasypaniem, wykonywane w gruncie kat. III, o ścianach zabezpieczonych obudową OW WRONKI - typ słupowy, przy głębokości do 4,80 m; szerokość wykopu 1,0-2,0 m
 2532,40 + 1390,74</t>
  </si>
  <si>
    <t>KNR-W 2-01 0811-03</t>
  </si>
  <si>
    <t>Wykopy z zasypaniem, wykonywane w gruncie kat. III, o ścianach zabezpieczonych obudową OW WRONKI - typ słupowy, przy głębokości 7,20 m; szerokość wykopu 2,0-3,0 m</t>
  </si>
  <si>
    <t>Igłofiltry o średnicy do 50 mm wpłukiwane w grunt bezpośrednio bez opsypki do głębokości 4 m.
 1028 + 404</t>
  </si>
  <si>
    <t>Igłofiltry o średnicy do 50 mm wpłukiwane w grunt bezpośrednio bez obsypki do głębokości 6 m.
204 + 280</t>
  </si>
  <si>
    <t>Praca zestawu igłofiltrów
 1720,16 + 896,8</t>
  </si>
  <si>
    <t xml:space="preserve">Razem dział: Roboty ziemne i towarzyszące </t>
  </si>
  <si>
    <t>Kanały z rur PP SN8 o śr. 200 mm
42,80 + 7,80</t>
  </si>
  <si>
    <t>Kanały z rur polietylenowych o śr. nom. 300 mm łączonych na uszczelkę
16,6 + 12,7</t>
  </si>
  <si>
    <t>Kanały z rur polietylenowych o śr. nom. 500 mm łączonych na uszczelkę
7,3 + 11,0 + 6,0</t>
  </si>
  <si>
    <t>Kanały z rur polietylenowych o śr. nom. 600 mm łączonych na uszczelkę</t>
  </si>
  <si>
    <t>KNNR 4 1307-07 adapt.</t>
  </si>
  <si>
    <t>Kanały z rur polietylenowych o śr. nom. 800 mm łączonych na uszczelkę</t>
  </si>
  <si>
    <t>KNNR 4 1307-08 adapt.</t>
  </si>
  <si>
    <t>Kanały z rur polietylenowych o śr. nom. 1000 mm łączonych przez spawanie</t>
  </si>
  <si>
    <t>KNNR 4 1413-05</t>
  </si>
  <si>
    <t>Studnie rewizyjne z kręgów betonowych o śr. 1500 mm w gotowym wykopie o głębokości 3m
1+2</t>
  </si>
  <si>
    <t>stud.</t>
  </si>
  <si>
    <t>KNNR 4 1413-06</t>
  </si>
  <si>
    <t>Studnie rewizyjne z kręgów betonowych o śr. 1500 mm w gotowym wykopie za każde 0.5 m różnicy głęb.
 1,6 + 2</t>
  </si>
  <si>
    <t>[0.5 m] stud.</t>
  </si>
  <si>
    <t>KNNR 4 1413-05 adapt.</t>
  </si>
  <si>
    <t>Studnie rewizyjne z kręgów betonowych o śr. 2000 mm w gotowym wykopie o głębokości 3m</t>
  </si>
  <si>
    <t>KNNR 4 1413-06 adapt.</t>
  </si>
  <si>
    <t>Studnie rewizyjne z kręgów betonowych o śr. 2000 mm w gotowym wykopie za każde 0.5 m różnicy głęb.</t>
  </si>
  <si>
    <t>Studnie rewizyjne z kręgów betonowych o śr. 2500 mm w gotowym wykopie o głębokości 3m</t>
  </si>
  <si>
    <t>Studnie rewizyjne z kręgów betonowych o śr. 2500 mm w gotowym wykopie za każde 0.5 m różnicy głęb.</t>
  </si>
  <si>
    <t>Studzienki kanalizacyjne z gotowych elementów z tworzyw sztucznych o śr. 1400 mm</t>
  </si>
  <si>
    <t>KNNR 4 1423-06 adapt.</t>
  </si>
  <si>
    <t>Kominy włazowe z kręgów betonowych - pokrywa nastudzienna z pierścieniem odciążającym i włazem o śr.1600/600 mm</t>
  </si>
  <si>
    <t>Wykonanie pionowej rury spadowej śr. 300,200,160  przy studniach kaskadowych z obetonowaniem kaskad
13,10 + 3,80</t>
  </si>
  <si>
    <t>Studzienki ściekowe uliczne betonowe o śr.500 mm z osadnikiem bez syfonu - wpusty proste D-400
8 + 2</t>
  </si>
  <si>
    <t>KNNR 4 1203-06</t>
  </si>
  <si>
    <t>Wykonanie przecisków jednostopniowych o dług.do 40 m rurami o śr.nominalnej 1420 mm w gruntach kat.III-IV</t>
  </si>
  <si>
    <t>KNNR 4 1209-03 adapt.</t>
  </si>
  <si>
    <t>Przeciąganie rurociągów przewodowych PEHD o śr.nominalnej 1000 mm w rurach ochronnych</t>
  </si>
  <si>
    <t>Zaślepienie rur o śr. 500 mm</t>
  </si>
  <si>
    <t>Zaślepienie rur o śr. 600 mm</t>
  </si>
  <si>
    <t>II.4 Wycinka drzew i nasadzenia</t>
  </si>
  <si>
    <t>III.3 Odwodnienie nawierzchni dróg - ul. Łąkowa</t>
  </si>
  <si>
    <t>III.4 Wycinka drzew i nasadzenia</t>
  </si>
  <si>
    <t>Ścinanie drzew piłą mechaniczną (śr. 10-15 cm)
2+1+1</t>
  </si>
  <si>
    <t>Ścinanie drzew piłą mechaniczną (śr. 16-25 cm)</t>
  </si>
  <si>
    <t>KNR 2-01 0103-04</t>
  </si>
  <si>
    <t>Ścinanie drzew piłą mechaniczną (śr. 36-45 cm)</t>
  </si>
  <si>
    <t>KNR 2-01 0103-05</t>
  </si>
  <si>
    <t>Ścinanie drzew piłą mechaniczną (śr. 46-55 cm)
1+2+2</t>
  </si>
  <si>
    <t>KNR 2-01 0103-06</t>
  </si>
  <si>
    <t>Ścinanie drzew piłą mechaniczną (śr. 56-65 cm)
1+1</t>
  </si>
  <si>
    <t>KNR 2-01 0105-04</t>
  </si>
  <si>
    <t>Mechaniczne karczowanie pni (śr. 36-45 cm)</t>
  </si>
  <si>
    <t>KNR 2-01 0105-05</t>
  </si>
  <si>
    <t>Mechaniczne karczowanie pni (śr. 46-55 cm)</t>
  </si>
  <si>
    <t>KNR 2-01 0105-06</t>
  </si>
  <si>
    <t>Mechaniczne karczowanie pni (śr. 56-65 cm)</t>
  </si>
  <si>
    <t>Wywożenie dłużyc na odległość 15 km
 0,07 * 4 + 0,20 * 1 + 0,24 * 1 + 0,30 * 2 + 0,42 * 5 + 0,58 * 2</t>
  </si>
  <si>
    <t>Wywożenie karpiny na odległość 15 km
0,05 * 4 + 0,07 * 1 + 0,17 * 1 + 0,28 * 2 + 0,45 * 5 + 0,65 * 2</t>
  </si>
  <si>
    <t xml:space="preserve">Wywożenie gałęzi na odległość 15 km
 0,06 * 4 + 0,17 * 1 + 0,42 * 1 + 0,77 * 2 + 1,35 * 5 + 1,95 * 2 </t>
  </si>
  <si>
    <t>Oczyszczenie terenu z pozostałości po wykarczowaniu z wywiezieniem
30,2 + 17,50 + 0,16 * 2 + 0,16 * 2 + 9</t>
  </si>
  <si>
    <t>Sadzenie drzew - Grab Pospolity - obwód pnia 14-16cm
5 + 2 + 9 + 4 + 1 + 4</t>
  </si>
  <si>
    <t xml:space="preserve">Budowa kanalizacji kablowej pierwotnej z rur z tworzyw sztucznych w wykopie wykonanym mechanicznie w gruncie kategorii III, 1 warstwa i 1 otwór w ciągu kanalizacji, 1 rura w warstwie
35,5 + 15,5 + 79,0 + 57,0 + 20,5 + 17,0 + 102,5 + 19,5 + 82,0 + 51,5 + 27,5 + 14,0 + 24,0 </t>
  </si>
  <si>
    <t>545,500</t>
  </si>
  <si>
    <t>III.5 Budowa kanału technologicznego</t>
  </si>
  <si>
    <t>Razem budowa kanału technologicznego</t>
  </si>
  <si>
    <t>Znaki pionowe</t>
  </si>
  <si>
    <t>KNNR 6 0702-04</t>
  </si>
  <si>
    <t>Wykonanie oznakowania pionowego wielkości małe</t>
  </si>
  <si>
    <t>Wykonanie oznakowania pionowego - tablice B43, B44</t>
  </si>
  <si>
    <t>Wykonanie oznakowania pionowego - tabliczki T0, T1, T3a, T6a, T29</t>
  </si>
  <si>
    <t xml:space="preserve">Razem dział: Znaki pionowe </t>
  </si>
  <si>
    <t>Znaki poziome</t>
  </si>
  <si>
    <t>KNNR 6 0705-02</t>
  </si>
  <si>
    <t xml:space="preserve">Wykonanie oznakowania poziomego cienkowarstwowego 1. linie:     - P-10 przejście dla pieszych szerokości 2,5m - 9,38m2     - P-10 przejście dla pieszych szerokości 4m - 18,0m2     - P-11 Przejazd dla rowerzystów - 3,0m2     - P-14 Linia warunkowego zatrzymania złożona z prostokątów - 3,56m2 2. znaki uzupełniające:      - P-25 Próg zwalniający - 13,46m2      - P-23 Rower - 17,21m2
</t>
  </si>
  <si>
    <t>KNR AT-04 0203-03</t>
  </si>
  <si>
    <t>Wykonanie oznakowania poziomego chemoutwardzalnego grubowarstwowego (gr. min. 3mm) - P-7a  Linia krawędziowa przerywana szeroka - 7,02m2 - P-10 przejście dla pieszych szerokości 4m - 48,0m2 - P-14 Linia warunkowego zatrzymania złożona z prostokątów - 6,75m2</t>
  </si>
  <si>
    <t xml:space="preserve">Razem dział: Znaki poziome </t>
  </si>
  <si>
    <t>Urządzenia BRD</t>
  </si>
  <si>
    <t>KNR 2-31 0701-03</t>
  </si>
  <si>
    <t>Próg zwalniający wyspowy  180 cm x 200cm</t>
  </si>
  <si>
    <t>Razem dział: Urządzenia BRD</t>
  </si>
  <si>
    <t xml:space="preserve">Razem dział: Urządzenia BRD </t>
  </si>
  <si>
    <t>Wykonanie oznakowania pionowego (Słupki wskażnikowe G1a, G1b, G1c)</t>
  </si>
  <si>
    <t>Wykonanie oznakowania pionowego (Krzyż Świętego Andrzeja)</t>
  </si>
  <si>
    <t>Wykonanie oznakowania pionowego - tablica F-6</t>
  </si>
  <si>
    <t>Wykonanie oznakowania poziomego chemoutwardzalnego grubowarstwowego (gr. min. 3mm) - P-1e Linia pojedyncza przerywana - prowadząca szeroka - 1,56m2 - P-4 Linia podwójna ciągła - 23,76m2 - P-7a Linia krawędziowa przerywana szeroka - 1,8m2 - P-14 Linia warunkowego zatrzymania złożona z prostokątów - 4,5m2</t>
  </si>
  <si>
    <t>Razem dział: Znaki poziome</t>
  </si>
  <si>
    <t>B. III. Stała organizacja ruchu - ul. Łąkowa</t>
  </si>
  <si>
    <t>B.II. Stała organizacja ruchu - ul. Zbożowa</t>
  </si>
  <si>
    <t>Podatek VAT</t>
  </si>
  <si>
    <t>Razem brutto</t>
  </si>
  <si>
    <t>Razem "A.I. Budowa ul. Prostej" netto</t>
  </si>
  <si>
    <t>Razem "B.I. Stała organizacja ruchu - ul. Prosta" netto</t>
  </si>
  <si>
    <t>Razem "A.II. Budowa ul. Zbożowej" netto</t>
  </si>
  <si>
    <t>Razem "B.II. Stała organizacja ruchu - ul. Zbożowa" netto</t>
  </si>
  <si>
    <t>Razem "A.III. Budowa ul. Łąkowej" netto</t>
  </si>
  <si>
    <t>Razem "B.III. Stała organizacja ruchu - ul.. Łąkowa" netto</t>
  </si>
  <si>
    <t>A.I. Budowa ul. Prostej</t>
  </si>
  <si>
    <t>A.III Budowa ul. Łąkowej</t>
  </si>
  <si>
    <t>B.I. Stała organizacja ruchu - ul. Prosta</t>
  </si>
  <si>
    <t>B.III. Stała organizacja ruchu - ul. Łąkowa</t>
  </si>
  <si>
    <t>Netto</t>
  </si>
  <si>
    <t>podatek VAT</t>
  </si>
  <si>
    <t>Brutto</t>
  </si>
  <si>
    <t>Razem budowa ulic - część A</t>
  </si>
  <si>
    <t>Razem stała organizacja ruchu - część B</t>
  </si>
  <si>
    <t>RAZEM WARTOŚĆ ZADANIA netto</t>
  </si>
  <si>
    <t>RAZEM WARTOŚĆ ZADANIA brutto</t>
  </si>
  <si>
    <t>I.1</t>
  </si>
  <si>
    <t>I.2</t>
  </si>
  <si>
    <t>I.3</t>
  </si>
  <si>
    <t>II.1</t>
  </si>
  <si>
    <t>II.2</t>
  </si>
  <si>
    <t>II.3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</si>
  <si>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</si>
  <si>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</si>
  <si>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</si>
  <si>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</si>
  <si>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</si>
  <si>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</si>
  <si>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</si>
  <si>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</si>
  <si>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</si>
  <si>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</si>
  <si>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</si>
  <si>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</si>
  <si>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III.1</t>
  </si>
  <si>
    <t>III.2</t>
  </si>
  <si>
    <t xml:space="preserve">Ceny jednostkowe lub kwoty ryczałtowe Robót muszą obejmować: </t>
  </si>
  <si>
    <r>
      <t xml:space="preserve">Do cen jednostkowych </t>
    </r>
    <r>
      <rPr>
        <u/>
        <sz val="11"/>
        <color theme="1"/>
        <rFont val="Calibri"/>
        <family val="2"/>
        <charset val="238"/>
      </rPr>
      <t>nie należy wliczać podatku VAT</t>
    </r>
    <r>
      <rPr>
        <sz val="11"/>
        <color theme="1"/>
        <rFont val="Calibri"/>
        <family val="2"/>
        <charset val="238"/>
      </rPr>
      <t>.</t>
    </r>
  </si>
  <si>
    <t xml:space="preserve"> Zamawiający nie odpowiada za prawidłowość formuł w pliku EXCEL  Wykonawca jest zobowiązany do ich sprawdzenia.</t>
  </si>
  <si>
    <t>Budowa dróg gminnych: nr 051043C (ul. Łąkowa) od km 0+280 do km 0+746, nr 051061C (ul. Prosta) od km 0+000 do km 0+958, nr 051089C (ul. Zbożowa) od km 0+000 do km 0+736 w Solcu Kujawskim</t>
  </si>
  <si>
    <t>Zadanie:</t>
  </si>
  <si>
    <t>Nr sprawy: BZPiFZ.271.8.2020</t>
  </si>
  <si>
    <t>ZESTAWIENIE KOSZTÓW ZADANIA:</t>
  </si>
  <si>
    <t>Zamwiający: Gmina Solec Kujawski</t>
  </si>
  <si>
    <t>Wykonawca: …………………………………………………………………..</t>
  </si>
  <si>
    <t>………………………………………</t>
  </si>
  <si>
    <t>podpis upoważnionego przedstawiciela Wykonawcy</t>
  </si>
  <si>
    <t>Nazwa Robót</t>
  </si>
  <si>
    <r>
      <t>-  </t>
    </r>
    <r>
      <rPr>
        <sz val="10"/>
        <color rgb="FF000000"/>
        <rFont val="Calibri"/>
        <family val="2"/>
        <charset val="238"/>
      </rPr>
      <t xml:space="preserve">robociznę bezpośrednią wraz z kosztami towarzyszącymi,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</si>
  <si>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użytych materiałów wraz z kosztami zakupu, magazynowania, ewentualnych ubytków i transportu na teren budowy,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</si>
  <si>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pracy sprzętu wraz z kosztami towarzyszącymi, </t>
    </r>
  </si>
  <si>
    <r>
      <t>-  </t>
    </r>
    <r>
      <rPr>
        <sz val="10"/>
        <color rgb="FF000000"/>
        <rFont val="Calibri"/>
        <family val="2"/>
        <charset val="238"/>
      </rPr>
      <t xml:space="preserve">koszty pośrednie, zysk kalkulacyjny i ryzyko,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</si>
  <si>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podatki obliczone zgodnie z obowiązującymi przepisami. </t>
    </r>
  </si>
  <si>
    <t>Wykonanie oznakowania poziomego cienkowarstwowego 1. linie:  P-7a  Linia krawędziowa przerywana szeroka - 10,56m2; P-10 przejście dla pieszych szerokości 4,0m - 28,0m2; P-14 Linia warunkowego zatrzymania złożona z prostokątów - 1,13m2; 2. znaki uzupełniające: P-25 Próg zwalniający - 6,73m2;  P-24 Symbol osoby niepełnosprawnej - 2,28m2;  P-23 Rower - 13,90m2;  P-20 Koperta - 83,1m2 ; P-19 Linia wyznaczająca pas postojowy - 11,16m2;  P-18 Stanowisko postojowe - 6,6m2</t>
  </si>
  <si>
    <t>Wykonanie oznakowania poziomego cienkowarstwowego 1. linie:  P-4 Linia podwójna ciągła- 1,2m2;  P-7d  Linia krawędziowa ciągła wąska - 1,8m2;  P-10 przejście dla pieszych szerokości 2,5m - 16,25m2;  P-14 Linia warunkowego zatrzymania złożona z prostokątów - 8,06m2 2. znaki uzupełniające: P-26 Piesi - 4,56m2;  P-25 Próg zwalniający - 2,78m2;  P-23 Rower - 9,93m2</t>
  </si>
  <si>
    <t>Mechaniczne karczowanie zagajników i krzaków
(30,2 + 17,50 + 0,16 * 2 + 0,16 * 2 + 9)/ 10000</t>
  </si>
  <si>
    <t>……………………………</t>
  </si>
  <si>
    <t>Data: …………………………</t>
  </si>
  <si>
    <t>Data: …………………………….</t>
  </si>
  <si>
    <t>Data: ……………………………</t>
  </si>
  <si>
    <t>III.6 Automatyka - przejazd kolejowy</t>
  </si>
  <si>
    <t>KNR 5-26 0603-09</t>
  </si>
  <si>
    <t>Montaż sygnalizatorów świetlnych czerwonych z krzyżem św. Andrzeja, z dzwonem lub buczkiem</t>
  </si>
  <si>
    <t>KNR 5-26 0603-08</t>
  </si>
  <si>
    <t>Montaż sygnalizatorów świetlnych czerwonych z krzyżem św. Andrzeja, bez dzwonu i buczka</t>
  </si>
  <si>
    <t>KNR 5-26 0803-05</t>
  </si>
  <si>
    <t>Sprawdzenie kompleksowe działania sygnalizacji przejazdowej o ilości punktów oddziaływania w komplecie 6-8</t>
  </si>
  <si>
    <t>KNR 5-26 0502-03</t>
  </si>
  <si>
    <t>Ręczne kopanie rowów dla kabli o głębokości 1.0 m, do 0.4 m szerokości dna, kategoria gruntu IV</t>
  </si>
  <si>
    <t>KNR 5-26 0506-03</t>
  </si>
  <si>
    <t>Ręczne zasypywanie rowów dla kabli o głębokości 1.0 m, do 0.4 m szerokości dna, kategoria gruntu IV</t>
  </si>
  <si>
    <t>KNR 5-26 0509-07</t>
  </si>
  <si>
    <t>Układanie zapasu kabla w studzience</t>
  </si>
  <si>
    <t>KNR 5-26 0517-02</t>
  </si>
  <si>
    <t>Pomiar rezystancji izolacji kabli i ciągłości żył w kablach 14-19 żyłowych</t>
  </si>
  <si>
    <t>odc.</t>
  </si>
  <si>
    <t>KNR 5-26 0509-02</t>
  </si>
  <si>
    <t>Układanie kabli sygnalizacyjnych gołych YKSY 14-19 żył lub opancerzonych 2-5 żył w rowach lub kanałach kablowych</t>
  </si>
  <si>
    <t>KNR 5-01 0402-03</t>
  </si>
  <si>
    <t>Budowa studni kablowych prefabrykowanych rozdzielczych SK-2 wieloelementowych w gruncie kat. IV</t>
  </si>
  <si>
    <t>Demontaż sygnalizatorów świetlnych czerwonych z krzyżem św. Andrzeja, bez dzwonu i buczka</t>
  </si>
  <si>
    <t>Demontaż studni kablowych prefabrykowanych rozdzielczych SK-2 wieloelementowych w gruncie kat. IV</t>
  </si>
  <si>
    <t>kalkulacja zakładowa</t>
  </si>
  <si>
    <t>Zmiana aplikacji sterowników PLC w kontenerze i w UZK, rozbudowa połączeń wewnętrznych w kontenerze KG o dobudowę 1 sygnalizatora</t>
  </si>
  <si>
    <t>kpl</t>
  </si>
  <si>
    <t>KNR 5-26 0509-01</t>
  </si>
  <si>
    <t>Układanie kabli sygnalizacyjnych gołych YKSY do 10 żył w rowach lub kanałach kablowych</t>
  </si>
  <si>
    <t>KNR 5-10 0402-05</t>
  </si>
  <si>
    <t>Montaż w kanałach lub tunelach muf żeliwnych przelotowych na kablach wielożyłowych z żyłami miedzianymi o przekroju do 35 mm2 na napięcie do 1 kV o izolacji i powłoce z tworzyw sztucznych</t>
  </si>
  <si>
    <t>KNR 5-26 0512-01</t>
  </si>
  <si>
    <t>Montaż skrzynek kablowych o 1 wylocie</t>
  </si>
  <si>
    <t>Demontaż skrzynek kablowych typu IVA-10 o 1 wylocie</t>
  </si>
  <si>
    <t>KNR 5-26 0402-06</t>
  </si>
  <si>
    <t>Montaż czujników</t>
  </si>
  <si>
    <t>Demontaż czujników magnetycznych pojedynczych</t>
  </si>
  <si>
    <t>Razem Automatyka przejazd kolejowy</t>
  </si>
  <si>
    <t>III.7 Przebudowa sieci Orange Polska S.A.</t>
  </si>
  <si>
    <t>TPSA 40/501/7</t>
  </si>
  <si>
    <t>Układanie kabla wypełnionego w rowie kablowym wykonanym ręcznie, grunt kat. III, kabel o średnicy do 30mm, 1 kabel</t>
  </si>
  <si>
    <t>Budowa kanalizacji kablowej pierwotnej z rur z tworzyw sztucznych w wykopie wykonanym mechanicznie w gruncie kat. III, 1 warstwa i 1 otwór w ciągu kanalizacji
8,0 + 10,0 + 9,0 + 8,0</t>
  </si>
  <si>
    <t>35,000</t>
  </si>
  <si>
    <t>Razem dział: Przebudowa sieci Orange Polska S.A.</t>
  </si>
  <si>
    <t>Budowa kanalizacji kablowej pierwotnej z rur z tworzyw sztucznych w wykopie wykonanym mechanicznie w gruncie kat. III, 1 warstwa i 1 otwór w ciągu kanalizacji, 1 rura w warstwie (Analogia: Zabezpieczenie istniejącej sieci)
9,0 + 5,0 + 4,0 + 5,0 + 5,0 + 12,0 + 12,0 + 8,0 + 5,0 + 11,0 + 5,0 + 8,0 + 6,0 + 6,0 + 5,0 + 5,0 + 8,0</t>
  </si>
  <si>
    <t>119,000</t>
  </si>
  <si>
    <t xml:space="preserve">Razem dział: Przebudowa sieci Orange Polska S.A. </t>
  </si>
  <si>
    <t>II.7 Przebudowa sieci Orange Polska S.A.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</si>
  <si>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</si>
  <si>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</si>
  <si>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</si>
  <si>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</si>
  <si>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</si>
  <si>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</si>
  <si>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</si>
  <si>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</si>
  <si>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</si>
  <si>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</si>
  <si>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</si>
  <si>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</si>
  <si>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</si>
  <si>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</si>
  <si>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</si>
  <si>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</si>
  <si>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</si>
  <si>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</si>
  <si>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</si>
  <si>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</si>
  <si>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</si>
  <si>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Demontaż 11 słupów wraz z napowietrzną linią telekomunikacyjną na odcinku 0,61 km</t>
  </si>
  <si>
    <t>Układanie kabla wypełnionego w rowie kablowym wykonanym ręcznie, grunt kat. III, kabel o średnicy do 30mm, 1 kabel
297,0 + 71,0 + 73,0 + 109,0 + 169,0</t>
  </si>
  <si>
    <t>KNR 5-01 0701-06</t>
  </si>
  <si>
    <t>Montaż i ustawienie słupów drewnianych pojedynczych o dł. 7 m ze szczudłem żelbetowym, belkami ustojowymi i podporą odporową w szczudle żelbetowym i belką ustojową - grunt kat. III</t>
  </si>
  <si>
    <t>KNR 5-01 0616-02</t>
  </si>
  <si>
    <t>Wprowadzenie na słup drewniany kabla o śr. 30 mm w osłonie</t>
  </si>
  <si>
    <t>Budowa kanalizacji kablowej pierwotnej z rur z tworzyw sztucznych w wykopie wykonanym mechanicznie w gruncie kat. III, 1 warstwa i 1 otwór w ciągu kanalizacji
7,0 + 7,0 + 9,0 + 27,0 + 5,0</t>
  </si>
  <si>
    <t>Budowa kanalizacji kablowej pierwotnej z rur z tworzyw sztucznych w wykopie wykonanym mechanicznie w gruncie kat. III, 1 warstwa i 1 otwór w ciągu kanalizacji, 1 rura w warstwie (Analogia: Zabezpieczenie istniejącej sieci)
6,0 + 9,0 + 6,0</t>
  </si>
  <si>
    <t>TPSA 40/505/2</t>
  </si>
  <si>
    <t>Montaż osprzętu do powieszenia kabli nadziemnych na podbudowie słupowej, podbudowa drewniana, wspornik przelotowy</t>
  </si>
  <si>
    <t>TPSA 40/505/3</t>
  </si>
  <si>
    <t>Montaż osprzętu do powieszenia kabli nadziemnych na podbudowie słupowej, podbudowa drewniana, wspornik końcowy</t>
  </si>
  <si>
    <t>TPSA 40/506/1</t>
  </si>
  <si>
    <t>Zawieszanie kabli naziemnych na podbudowie słupowej, podnoszenie z ziemi, kabel ósemkowy o średnicy zewnętrznej do 15 mm
26,0 + 43,0 + 25,0 + 41,0 + 55,0 + 35,0</t>
  </si>
  <si>
    <t>TPSA 40/717/1</t>
  </si>
  <si>
    <t>Montaż złączy równoległych kabli wypełnionych ułożonych w kanalizacji kablowej z zastosowaniem pojedynczych łączników żył i termokurczliwych osłon wzmocnionych, kabel o 10 parach</t>
  </si>
  <si>
    <t>złacze</t>
  </si>
  <si>
    <t>KNR 5-01 1310-01</t>
  </si>
  <si>
    <t>Pomiary końcowe prądem stałym kabla o 10 parach</t>
  </si>
  <si>
    <t>I.7 Przebudowa sieci Orange Polska S.A.</t>
  </si>
  <si>
    <t xml:space="preserve">Zbiorcze Zestawienie Kosztów (ZZK) sporządzić dla wszystkich ulic objętych zamówieniem, wyceniając  pozycje zawarte w arkuszach: pn.: "ul. Prosta", "ul. Zbożowa" i "ul. Łąkowa".  
Wykonawca ma prawo do zmiany podstaw wyceny poszczególnych pozycji w ZZK, podane podstawy mają charakter przykładowy.
Dla pozycji kosztorysowych wycenionychw częściach B tabel Zbiorczego Zestawienia Kosztów podstawą płatności będzie iloczyn ilości rzeczywiście wykonanych robót potwierdzonych przez Inspektora Nadzoru i zatwierdzonych przez Zamwiającego oraz cen jednostkowych tych robót podanaych przez Wykonawcę w danej pozycji ZZK. 
Cena jednostkowa lub kwota ryczałtowa pozycji kosztorysowej winna uwzględniać wszystkie czynności, wymagania i badania składające się na jej wykonanie, określone dla tej roboty w Specyfikacjach Technicznych Wykonania i Odbioru Robót i w Dokumentacji Projektowej. </t>
  </si>
  <si>
    <t>Inwentaryzacja powykonawcza na terenie zamknietym z naniesieniem na mapy zasobu Kolejowego Ośrodka Dokumentacji Geodezyjnej i Kartograficznej w Gdańsku</t>
  </si>
  <si>
    <t>kalk. własna</t>
  </si>
  <si>
    <t>168</t>
  </si>
  <si>
    <t xml:space="preserve">Koszty techniczno-organizacyjne związane z prowadzeniem robót na terenie zamkniętym PKP - do rozliczenia w oparciu o obciążenia Zarzady Infrastruktury Kolejowej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</si>
</sst>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0.00"/>
    <numFmt numFmtId="165" formatCode="#0.000"/>
    <numFmt numFmtId="166" formatCode="#\ ##0.00"/>
    <numFmt numFmtId="167" formatCode="_-* #,##0.000\ _z_ł_-;\-* #,##0.000\ _z_ł_-;_-* &quot;-&quot;??\ _z_ł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Microsoft Sans Serif"/>
      <family val="2"/>
      <charset val="238"/>
    </font>
    <font>
      <b/>
      <sz val="9"/>
      <color rgb="FF000000"/>
      <name val="Microsoft Sans Serif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Microsoft Sans Serif"/>
      <family val="2"/>
      <charset val="238"/>
    </font>
    <font>
      <sz val="9"/>
      <color rgb="FF000000"/>
      <name val="Microsoft Sans Serif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Microsoft Sans Serif"/>
      <family val="2"/>
      <charset val="238"/>
    </font>
    <font>
      <b/>
      <sz val="11"/>
      <color rgb="FF000000"/>
      <name val="Microsoft Sans Serif"/>
      <family val="2"/>
      <charset val="238"/>
    </font>
    <font>
      <b/>
      <sz val="12"/>
      <color rgb="FF000000"/>
      <name val="Microsoft Sans Serif"/>
      <family val="2"/>
      <charset val="238"/>
    </font>
    <font>
      <b/>
      <sz val="12"/>
      <color theme="1"/>
      <name val="Microsoft Sans Serif"/>
      <family val="2"/>
      <charset val="238"/>
    </font>
    <font>
      <sz val="11"/>
      <color rgb="FF000000"/>
      <name val="Microsoft Sans Serif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u/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Microsoft Sans Serif"/>
      <family val="2"/>
      <charset val="238"/>
    </font>
    <font>
      <sz val="8"/>
      <color theme="1"/>
      <name val="Calibri"/>
      <family val="2"/>
      <scheme val="minor"/>
    </font>
    <font>
      <b/>
      <sz val="8"/>
      <color rgb="FF000000"/>
      <name val="Microsoft Sans Serif"/>
      <family val="2"/>
      <charset val="238"/>
    </font>
    <font>
      <sz val="9"/>
      <name val="Microsoft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/>
    </xf>
    <xf numFmtId="0" fontId="7" fillId="0" borderId="2" xfId="0" applyNumberFormat="1" applyFont="1" applyBorder="1" applyAlignment="1">
      <alignment horizontal="left" vertical="top" wrapText="1" shrinkToFit="1" readingOrder="1"/>
    </xf>
    <xf numFmtId="0" fontId="6" fillId="0" borderId="2" xfId="0" applyNumberFormat="1" applyFont="1" applyBorder="1" applyAlignment="1">
      <alignment horizontal="center" vertical="center" wrapText="1" shrinkToFit="1" readingOrder="1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49" fontId="7" fillId="0" borderId="2" xfId="0" applyNumberFormat="1" applyFont="1" applyBorder="1" applyAlignment="1">
      <alignment vertical="top" wrapText="1" shrinkToFit="1" readingOrder="1"/>
    </xf>
    <xf numFmtId="0" fontId="0" fillId="0" borderId="2" xfId="0" applyBorder="1"/>
    <xf numFmtId="43" fontId="6" fillId="0" borderId="2" xfId="1" applyFont="1" applyBorder="1" applyAlignment="1">
      <alignment horizontal="right" vertical="top" wrapText="1" shrinkToFit="1" readingOrder="1"/>
    </xf>
    <xf numFmtId="0" fontId="6" fillId="0" borderId="2" xfId="0" applyNumberFormat="1" applyFont="1" applyBorder="1" applyAlignment="1">
      <alignment vertical="top" wrapText="1" shrinkToFit="1" readingOrder="1"/>
    </xf>
    <xf numFmtId="0" fontId="6" fillId="0" borderId="1" xfId="0" applyNumberFormat="1" applyFont="1" applyBorder="1" applyAlignment="1">
      <alignment horizontal="center" vertical="center" wrapText="1" shrinkToFit="1" readingOrder="1"/>
    </xf>
    <xf numFmtId="49" fontId="6" fillId="0" borderId="2" xfId="0" applyNumberFormat="1" applyFont="1" applyBorder="1" applyAlignment="1">
      <alignment horizontal="center" vertical="top" wrapText="1" shrinkToFit="1" readingOrder="1"/>
    </xf>
    <xf numFmtId="49" fontId="7" fillId="0" borderId="2" xfId="0" applyNumberFormat="1" applyFont="1" applyBorder="1" applyAlignment="1">
      <alignment horizontal="center" vertical="top" wrapText="1" shrinkToFit="1" readingOrder="1"/>
    </xf>
    <xf numFmtId="49" fontId="6" fillId="0" borderId="2" xfId="0" applyNumberFormat="1" applyFont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49" fontId="6" fillId="0" borderId="2" xfId="0" applyNumberFormat="1" applyFont="1" applyBorder="1" applyAlignment="1">
      <alignment horizontal="center" wrapText="1" shrinkToFit="1" readingOrder="1"/>
    </xf>
    <xf numFmtId="49" fontId="7" fillId="0" borderId="2" xfId="0" applyNumberFormat="1" applyFont="1" applyBorder="1" applyAlignment="1">
      <alignment horizontal="center" wrapText="1" shrinkToFit="1" readingOrder="1"/>
    </xf>
    <xf numFmtId="0" fontId="0" fillId="0" borderId="0" xfId="0" applyAlignment="1">
      <alignment vertical="center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2" xfId="0" applyNumberFormat="1" applyFont="1" applyBorder="1" applyAlignment="1">
      <alignment horizontal="left" vertical="center" wrapText="1" shrinkToFit="1" readingOrder="1"/>
    </xf>
    <xf numFmtId="43" fontId="6" fillId="0" borderId="2" xfId="1" applyFont="1" applyBorder="1" applyAlignment="1">
      <alignment horizontal="right" vertical="center" wrapText="1" shrinkToFit="1" readingOrder="1"/>
    </xf>
    <xf numFmtId="49" fontId="7" fillId="0" borderId="2" xfId="0" applyNumberFormat="1" applyFont="1" applyBorder="1" applyAlignment="1">
      <alignment vertical="center" wrapText="1" shrinkToFit="1" readingOrder="1"/>
    </xf>
    <xf numFmtId="0" fontId="6" fillId="0" borderId="2" xfId="0" applyNumberFormat="1" applyFont="1" applyBorder="1" applyAlignment="1">
      <alignment vertical="center" wrapText="1" shrinkToFit="1" readingOrder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9" fillId="0" borderId="2" xfId="0" applyNumberFormat="1" applyFont="1" applyBorder="1" applyAlignment="1">
      <alignment vertical="top" shrinkToFit="1" readingOrder="1"/>
    </xf>
    <xf numFmtId="49" fontId="2" fillId="0" borderId="2" xfId="0" applyNumberFormat="1" applyFont="1" applyBorder="1" applyAlignment="1">
      <alignment vertical="center" wrapText="1" shrinkToFit="1" readingOrder="1"/>
    </xf>
    <xf numFmtId="0" fontId="2" fillId="0" borderId="2" xfId="0" applyNumberFormat="1" applyFont="1" applyBorder="1" applyAlignment="1">
      <alignment horizontal="left" vertical="center" wrapText="1" shrinkToFit="1" readingOrder="1"/>
    </xf>
    <xf numFmtId="0" fontId="3" fillId="0" borderId="2" xfId="0" applyNumberFormat="1" applyFont="1" applyBorder="1" applyAlignment="1">
      <alignment vertical="center" wrapText="1" shrinkToFit="1" readingOrder="1"/>
    </xf>
    <xf numFmtId="43" fontId="3" fillId="0" borderId="2" xfId="1" applyFont="1" applyBorder="1" applyAlignment="1">
      <alignment horizontal="right" vertical="center" wrapText="1" shrinkToFit="1" readingOrder="1"/>
    </xf>
    <xf numFmtId="49" fontId="3" fillId="0" borderId="2" xfId="0" applyNumberFormat="1" applyFont="1" applyBorder="1" applyAlignment="1">
      <alignment vertical="top" wrapText="1" shrinkToFit="1" readingOrder="1"/>
    </xf>
    <xf numFmtId="49" fontId="2" fillId="0" borderId="2" xfId="0" applyNumberFormat="1" applyFont="1" applyBorder="1" applyAlignment="1">
      <alignment vertical="top" wrapText="1" shrinkToFit="1" readingOrder="1"/>
    </xf>
    <xf numFmtId="0" fontId="0" fillId="0" borderId="0" xfId="0" applyBorder="1"/>
    <xf numFmtId="49" fontId="3" fillId="0" borderId="0" xfId="0" applyNumberFormat="1" applyFont="1" applyBorder="1" applyAlignment="1">
      <alignment vertical="top" wrapText="1" shrinkToFit="1" readingOrder="1"/>
    </xf>
    <xf numFmtId="165" fontId="2" fillId="0" borderId="0" xfId="0" applyNumberFormat="1" applyFont="1" applyBorder="1" applyAlignment="1">
      <alignment vertical="top" wrapText="1" shrinkToFit="1" readingOrder="1"/>
    </xf>
    <xf numFmtId="166" fontId="2" fillId="0" borderId="0" xfId="0" applyNumberFormat="1" applyFont="1" applyBorder="1" applyAlignment="1">
      <alignment vertical="top" wrapText="1" shrinkToFit="1" readingOrder="1"/>
    </xf>
    <xf numFmtId="164" fontId="2" fillId="0" borderId="0" xfId="0" applyNumberFormat="1" applyFont="1" applyBorder="1" applyAlignment="1">
      <alignment vertical="top" wrapText="1" shrinkToFit="1" readingOrder="1"/>
    </xf>
    <xf numFmtId="2" fontId="2" fillId="0" borderId="0" xfId="0" applyNumberFormat="1" applyFont="1" applyBorder="1" applyAlignment="1">
      <alignment vertical="top" wrapText="1" shrinkToFit="1" readingOrder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9" fontId="2" fillId="0" borderId="2" xfId="0" applyNumberFormat="1" applyFont="1" applyBorder="1" applyAlignment="1">
      <alignment horizontal="center" vertical="top" wrapText="1" shrinkToFit="1" readingOrder="1"/>
    </xf>
    <xf numFmtId="0" fontId="3" fillId="0" borderId="2" xfId="0" applyNumberFormat="1" applyFont="1" applyBorder="1" applyAlignment="1">
      <alignment vertical="top" wrapText="1" shrinkToFit="1" readingOrder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5" fillId="0" borderId="2" xfId="1" applyFont="1" applyBorder="1" applyAlignment="1">
      <alignment horizontal="right" vertical="center"/>
    </xf>
    <xf numFmtId="0" fontId="17" fillId="0" borderId="0" xfId="0" applyFont="1"/>
    <xf numFmtId="0" fontId="18" fillId="0" borderId="0" xfId="0" applyFont="1" applyBorder="1" applyAlignment="1"/>
    <xf numFmtId="0" fontId="17" fillId="0" borderId="0" xfId="0" applyFont="1" applyBorder="1"/>
    <xf numFmtId="49" fontId="3" fillId="0" borderId="2" xfId="0" applyNumberFormat="1" applyFont="1" applyBorder="1" applyAlignment="1">
      <alignment horizontal="center" vertical="top" wrapText="1" shrinkToFit="1" readingOrder="1"/>
    </xf>
    <xf numFmtId="49" fontId="3" fillId="0" borderId="2" xfId="0" applyNumberFormat="1" applyFont="1" applyBorder="1" applyAlignment="1">
      <alignment horizontal="center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0" borderId="2" xfId="0" applyNumberFormat="1" applyFont="1" applyBorder="1" applyAlignment="1">
      <alignment horizontal="center" vertical="top" wrapText="1" shrinkToFit="1" readingOrder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20" fillId="0" borderId="0" xfId="0" applyFont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4" fontId="19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horizontal="right" vertical="center"/>
    </xf>
    <xf numFmtId="44" fontId="18" fillId="0" borderId="2" xfId="0" applyNumberFormat="1" applyFont="1" applyBorder="1" applyAlignment="1">
      <alignment vertical="center"/>
    </xf>
    <xf numFmtId="44" fontId="17" fillId="0" borderId="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6" fillId="2" borderId="2" xfId="0" applyFont="1" applyFill="1" applyBorder="1" applyAlignment="1">
      <alignment vertical="center"/>
    </xf>
    <xf numFmtId="44" fontId="18" fillId="2" borderId="2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26" fillId="0" borderId="0" xfId="0" applyFont="1"/>
    <xf numFmtId="0" fontId="2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6" xfId="0" applyFont="1" applyBorder="1"/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3" fontId="27" fillId="0" borderId="0" xfId="1" applyFont="1" applyAlignment="1">
      <alignment vertical="center"/>
    </xf>
    <xf numFmtId="0" fontId="6" fillId="0" borderId="2" xfId="0" applyNumberFormat="1" applyFont="1" applyBorder="1" applyAlignment="1">
      <alignment horizontal="center" vertical="top" wrapText="1" shrinkToFit="1" readingOrder="1"/>
    </xf>
    <xf numFmtId="0" fontId="29" fillId="0" borderId="2" xfId="0" applyNumberFormat="1" applyFont="1" applyBorder="1" applyAlignment="1">
      <alignment horizontal="center" vertical="center" wrapText="1" shrinkToFit="1" readingOrder="1"/>
    </xf>
    <xf numFmtId="49" fontId="30" fillId="0" borderId="2" xfId="0" applyNumberFormat="1" applyFont="1" applyBorder="1" applyAlignment="1">
      <alignment vertical="center" wrapText="1" shrinkToFit="1" readingOrder="1"/>
    </xf>
    <xf numFmtId="0" fontId="3" fillId="0" borderId="2" xfId="0" applyNumberFormat="1" applyFont="1" applyBorder="1" applyAlignment="1">
      <alignment horizontal="center" vertical="top" wrapText="1" shrinkToFit="1" readingOrder="1"/>
    </xf>
    <xf numFmtId="0" fontId="31" fillId="0" borderId="0" xfId="0" applyFont="1"/>
    <xf numFmtId="0" fontId="32" fillId="0" borderId="2" xfId="0" applyNumberFormat="1" applyFont="1" applyBorder="1" applyAlignment="1">
      <alignment horizontal="center" vertical="center" wrapText="1" shrinkToFit="1" readingOrder="1"/>
    </xf>
    <xf numFmtId="49" fontId="30" fillId="0" borderId="2" xfId="0" applyNumberFormat="1" applyFont="1" applyBorder="1" applyAlignment="1">
      <alignment vertical="top" wrapText="1" shrinkToFit="1" readingOrder="1"/>
    </xf>
    <xf numFmtId="0" fontId="32" fillId="0" borderId="2" xfId="0" applyNumberFormat="1" applyFont="1" applyBorder="1" applyAlignment="1">
      <alignment vertical="top" wrapText="1" shrinkToFit="1" readingOrder="1"/>
    </xf>
    <xf numFmtId="0" fontId="30" fillId="0" borderId="2" xfId="0" applyNumberFormat="1" applyFont="1" applyBorder="1" applyAlignment="1">
      <alignment vertical="top" wrapText="1" shrinkToFit="1" readingOrder="1"/>
    </xf>
    <xf numFmtId="0" fontId="0" fillId="0" borderId="0" xfId="0" applyAlignment="1">
      <alignment horizontal="left"/>
    </xf>
    <xf numFmtId="43" fontId="3" fillId="0" borderId="2" xfId="1" applyFont="1" applyBorder="1" applyAlignment="1">
      <alignment horizontal="center" vertical="center" wrapText="1" shrinkToFit="1" readingOrder="1"/>
    </xf>
    <xf numFmtId="43" fontId="3" fillId="0" borderId="2" xfId="1" applyFont="1" applyBorder="1" applyAlignment="1">
      <alignment horizontal="right" vertical="top" wrapText="1" shrinkToFit="1" readingOrder="1"/>
    </xf>
    <xf numFmtId="43" fontId="0" fillId="0" borderId="0" xfId="1" applyFont="1" applyAlignment="1">
      <alignment horizontal="right"/>
    </xf>
    <xf numFmtId="43" fontId="2" fillId="0" borderId="2" xfId="1" applyFont="1" applyBorder="1" applyAlignment="1">
      <alignment horizontal="right" vertical="center" wrapText="1" shrinkToFit="1" readingOrder="1"/>
    </xf>
    <xf numFmtId="43" fontId="2" fillId="0" borderId="2" xfId="1" applyFont="1" applyBorder="1" applyAlignment="1">
      <alignment horizontal="right" vertical="top" wrapText="1" shrinkToFit="1" readingOrder="1"/>
    </xf>
    <xf numFmtId="43" fontId="5" fillId="0" borderId="2" xfId="1" applyFont="1" applyBorder="1" applyAlignment="1">
      <alignment horizontal="right"/>
    </xf>
    <xf numFmtId="0" fontId="2" fillId="0" borderId="2" xfId="0" applyNumberFormat="1" applyFont="1" applyBorder="1" applyAlignment="1">
      <alignment horizontal="left" vertical="top" wrapText="1" shrinkToFit="1" readingOrder="1"/>
    </xf>
    <xf numFmtId="43" fontId="0" fillId="0" borderId="2" xfId="1" applyFont="1" applyBorder="1" applyAlignment="1">
      <alignment horizontal="right"/>
    </xf>
    <xf numFmtId="49" fontId="32" fillId="0" borderId="2" xfId="0" applyNumberFormat="1" applyFont="1" applyBorder="1" applyAlignment="1">
      <alignment vertical="top" wrapText="1" shrinkToFit="1" readingOrder="1"/>
    </xf>
    <xf numFmtId="49" fontId="2" fillId="0" borderId="2" xfId="0" applyNumberFormat="1" applyFont="1" applyBorder="1" applyAlignment="1">
      <alignment horizontal="left" vertical="top" wrapText="1" shrinkToFit="1" readingOrder="1"/>
    </xf>
    <xf numFmtId="0" fontId="8" fillId="0" borderId="2" xfId="0" applyFont="1" applyBorder="1" applyAlignment="1">
      <alignment horizontal="left"/>
    </xf>
    <xf numFmtId="0" fontId="31" fillId="0" borderId="2" xfId="0" applyFont="1" applyBorder="1"/>
    <xf numFmtId="43" fontId="29" fillId="0" borderId="2" xfId="1" applyFont="1" applyBorder="1" applyAlignment="1">
      <alignment horizontal="center" vertical="center" wrapText="1" shrinkToFit="1" readingOrder="1"/>
    </xf>
    <xf numFmtId="43" fontId="7" fillId="0" borderId="2" xfId="1" applyFont="1" applyBorder="1" applyAlignment="1">
      <alignment horizontal="right" vertical="top" wrapText="1" shrinkToFit="1" readingOrder="1"/>
    </xf>
    <xf numFmtId="43" fontId="13" fillId="0" borderId="2" xfId="1" applyFont="1" applyBorder="1" applyAlignment="1">
      <alignment horizontal="right" vertical="center" wrapText="1" shrinkToFit="1" readingOrder="1"/>
    </xf>
    <xf numFmtId="43" fontId="12" fillId="0" borderId="2" xfId="1" applyFont="1" applyBorder="1" applyAlignment="1">
      <alignment horizontal="right"/>
    </xf>
    <xf numFmtId="0" fontId="6" fillId="0" borderId="7" xfId="0" applyNumberFormat="1" applyFont="1" applyBorder="1" applyAlignment="1">
      <alignment horizont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0" fontId="7" fillId="0" borderId="2" xfId="0" applyNumberFormat="1" applyFont="1" applyBorder="1" applyAlignment="1">
      <alignment horizontal="left" vertical="center" wrapText="1" shrinkToFit="1" readingOrder="1"/>
    </xf>
    <xf numFmtId="0" fontId="6" fillId="0" borderId="2" xfId="0" applyNumberFormat="1" applyFont="1" applyBorder="1" applyAlignment="1">
      <alignment horizontal="left" vertical="center" wrapText="1" shrinkToFit="1" readingOrder="1"/>
    </xf>
    <xf numFmtId="49" fontId="9" fillId="0" borderId="2" xfId="0" applyNumberFormat="1" applyFont="1" applyBorder="1" applyAlignment="1">
      <alignment vertical="center" wrapText="1" shrinkToFit="1" readingOrder="1"/>
    </xf>
    <xf numFmtId="49" fontId="6" fillId="0" borderId="2" xfId="0" applyNumberFormat="1" applyFont="1" applyBorder="1" applyAlignment="1">
      <alignment vertical="center" wrapText="1" shrinkToFit="1" readingOrder="1"/>
    </xf>
    <xf numFmtId="49" fontId="7" fillId="0" borderId="2" xfId="0" applyNumberFormat="1" applyFont="1" applyBorder="1" applyAlignment="1">
      <alignment horizontal="center" vertical="center" wrapText="1" shrinkToFit="1" readingOrder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43" fontId="6" fillId="0" borderId="1" xfId="1" applyFont="1" applyBorder="1" applyAlignment="1">
      <alignment horizontal="center" vertical="center" wrapText="1" shrinkToFit="1" readingOrder="1"/>
    </xf>
    <xf numFmtId="43" fontId="7" fillId="0" borderId="1" xfId="1" applyFont="1" applyBorder="1" applyAlignment="1">
      <alignment horizontal="center" vertical="center" wrapText="1" shrinkToFit="1" readingOrder="1"/>
    </xf>
    <xf numFmtId="43" fontId="7" fillId="0" borderId="2" xfId="1" applyFont="1" applyBorder="1" applyAlignment="1">
      <alignment horizontal="right" vertical="center" wrapText="1" shrinkToFit="1" readingOrder="1"/>
    </xf>
    <xf numFmtId="43" fontId="0" fillId="0" borderId="2" xfId="1" applyFont="1" applyBorder="1" applyAlignment="1">
      <alignment horizontal="right" vertical="center"/>
    </xf>
    <xf numFmtId="43" fontId="0" fillId="0" borderId="0" xfId="1" applyFont="1" applyAlignment="1">
      <alignment horizontal="right" vertical="center"/>
    </xf>
    <xf numFmtId="49" fontId="2" fillId="0" borderId="8" xfId="0" applyNumberFormat="1" applyFont="1" applyBorder="1" applyAlignment="1">
      <alignment vertical="top" wrapText="1" shrinkToFit="1" readingOrder="1"/>
    </xf>
    <xf numFmtId="49" fontId="2" fillId="0" borderId="9" xfId="0" applyNumberFormat="1" applyFont="1" applyBorder="1" applyAlignment="1">
      <alignment vertical="top" wrapText="1" shrinkToFit="1" readingOrder="1"/>
    </xf>
    <xf numFmtId="49" fontId="2" fillId="0" borderId="9" xfId="0" applyNumberFormat="1" applyFont="1" applyBorder="1" applyAlignment="1">
      <alignment horizontal="left" vertical="top" wrapText="1" shrinkToFit="1" readingOrder="1"/>
    </xf>
    <xf numFmtId="49" fontId="2" fillId="0" borderId="9" xfId="0" applyNumberFormat="1" applyFont="1" applyBorder="1" applyAlignment="1">
      <alignment horizontal="center" vertical="top" wrapText="1" shrinkToFit="1" readingOrder="1"/>
    </xf>
    <xf numFmtId="165" fontId="2" fillId="0" borderId="9" xfId="0" applyNumberFormat="1" applyFont="1" applyBorder="1" applyAlignment="1">
      <alignment vertical="top" wrapText="1" shrinkToFit="1" readingOrder="1"/>
    </xf>
    <xf numFmtId="166" fontId="2" fillId="0" borderId="9" xfId="0" applyNumberFormat="1" applyFont="1" applyBorder="1" applyAlignment="1">
      <alignment vertical="top" wrapText="1" shrinkToFit="1" readingOrder="1"/>
    </xf>
    <xf numFmtId="166" fontId="2" fillId="0" borderId="9" xfId="0" applyNumberFormat="1" applyFont="1" applyBorder="1" applyAlignment="1">
      <alignment horizontal="right" vertical="top" wrapText="1" shrinkToFit="1" readingOrder="1"/>
    </xf>
    <xf numFmtId="164" fontId="2" fillId="0" borderId="9" xfId="0" applyNumberFormat="1" applyFont="1" applyBorder="1" applyAlignment="1">
      <alignment vertical="top" wrapText="1" shrinkToFit="1" readingOrder="1"/>
    </xf>
    <xf numFmtId="49" fontId="2" fillId="0" borderId="11" xfId="0" applyNumberFormat="1" applyFont="1" applyBorder="1" applyAlignment="1">
      <alignment vertical="top" wrapText="1" shrinkToFit="1" readingOrder="1"/>
    </xf>
    <xf numFmtId="49" fontId="2" fillId="0" borderId="11" xfId="0" applyNumberFormat="1" applyFont="1" applyBorder="1" applyAlignment="1">
      <alignment horizontal="left" vertical="top" wrapText="1" shrinkToFit="1" readingOrder="1"/>
    </xf>
    <xf numFmtId="49" fontId="2" fillId="0" borderId="11" xfId="0" applyNumberFormat="1" applyFont="1" applyBorder="1" applyAlignment="1">
      <alignment horizontal="center" vertical="top" wrapText="1" shrinkToFit="1" readingOrder="1"/>
    </xf>
    <xf numFmtId="165" fontId="2" fillId="0" borderId="11" xfId="0" applyNumberFormat="1" applyFont="1" applyBorder="1" applyAlignment="1">
      <alignment vertical="top" wrapText="1" shrinkToFit="1" readingOrder="1"/>
    </xf>
    <xf numFmtId="164" fontId="2" fillId="0" borderId="11" xfId="0" applyNumberFormat="1" applyFont="1" applyBorder="1" applyAlignment="1">
      <alignment vertical="top" wrapText="1" shrinkToFit="1" readingOrder="1"/>
    </xf>
    <xf numFmtId="49" fontId="3" fillId="0" borderId="9" xfId="0" applyNumberFormat="1" applyFont="1" applyBorder="1" applyAlignment="1">
      <alignment vertical="top" wrapText="1" shrinkToFit="1" readingOrder="1"/>
    </xf>
    <xf numFmtId="43" fontId="2" fillId="0" borderId="9" xfId="1" applyFont="1" applyBorder="1" applyAlignment="1">
      <alignment horizontal="right" vertical="top" wrapText="1" shrinkToFit="1" readingOrder="1"/>
    </xf>
    <xf numFmtId="0" fontId="3" fillId="0" borderId="10" xfId="0" applyNumberFormat="1" applyFont="1" applyBorder="1" applyAlignment="1">
      <alignment vertical="top" wrapText="1" shrinkToFit="1" readingOrder="1"/>
    </xf>
    <xf numFmtId="166" fontId="3" fillId="0" borderId="10" xfId="0" applyNumberFormat="1" applyFont="1" applyBorder="1" applyAlignment="1">
      <alignment vertical="top" wrapText="1" shrinkToFit="1" readingOrder="1"/>
    </xf>
    <xf numFmtId="0" fontId="12" fillId="0" borderId="2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top" wrapText="1" shrinkToFit="1" readingOrder="1"/>
    </xf>
    <xf numFmtId="43" fontId="3" fillId="0" borderId="9" xfId="1" applyFont="1" applyBorder="1" applyAlignment="1">
      <alignment horizontal="right" vertical="top" wrapText="1" shrinkToFit="1" readingOrder="1"/>
    </xf>
    <xf numFmtId="43" fontId="3" fillId="0" borderId="10" xfId="1" applyFont="1" applyBorder="1" applyAlignment="1">
      <alignment horizontal="right" vertical="top" wrapText="1" shrinkToFit="1" readingOrder="1"/>
    </xf>
    <xf numFmtId="44" fontId="5" fillId="0" borderId="2" xfId="1" applyNumberFormat="1" applyFont="1" applyBorder="1" applyAlignment="1">
      <alignment horizontal="right" vertical="center"/>
    </xf>
    <xf numFmtId="167" fontId="2" fillId="0" borderId="2" xfId="1" applyNumberFormat="1" applyFont="1" applyBorder="1" applyAlignment="1">
      <alignment horizontal="right" vertical="top" wrapText="1" shrinkToFit="1" readingOrder="1"/>
    </xf>
    <xf numFmtId="49" fontId="2" fillId="0" borderId="2" xfId="0" applyNumberFormat="1" applyFont="1" applyBorder="1" applyAlignment="1">
      <alignment horizontal="right" vertical="top" wrapText="1" shrinkToFit="1" readingOrder="1"/>
    </xf>
    <xf numFmtId="164" fontId="2" fillId="0" borderId="2" xfId="0" applyNumberFormat="1" applyFont="1" applyBorder="1" applyAlignment="1">
      <alignment vertical="top" wrapText="1" shrinkToFit="1" readingOrder="1"/>
    </xf>
    <xf numFmtId="166" fontId="2" fillId="0" borderId="2" xfId="0" applyNumberFormat="1" applyFont="1" applyBorder="1" applyAlignment="1">
      <alignment horizontal="right" vertical="top" wrapText="1" shrinkToFit="1" readingOrder="1"/>
    </xf>
    <xf numFmtId="166" fontId="3" fillId="0" borderId="2" xfId="0" applyNumberFormat="1" applyFont="1" applyBorder="1" applyAlignment="1">
      <alignment vertical="top" wrapText="1" shrinkToFit="1" readingOrder="1"/>
    </xf>
    <xf numFmtId="0" fontId="17" fillId="0" borderId="2" xfId="0" applyFont="1" applyBorder="1" applyAlignment="1">
      <alignment vertical="center" wrapText="1"/>
    </xf>
    <xf numFmtId="44" fontId="26" fillId="0" borderId="2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24" fillId="0" borderId="6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43" fontId="16" fillId="0" borderId="0" xfId="1" applyFont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43" fontId="0" fillId="0" borderId="0" xfId="1" applyFont="1" applyAlignment="1">
      <alignment horizontal="right" vertical="center"/>
    </xf>
    <xf numFmtId="49" fontId="3" fillId="0" borderId="2" xfId="0" applyNumberFormat="1" applyFont="1" applyBorder="1" applyAlignment="1">
      <alignment horizontal="left" vertical="top" shrinkToFit="1" readingOrder="1"/>
    </xf>
    <xf numFmtId="0" fontId="3" fillId="0" borderId="16" xfId="0" applyNumberFormat="1" applyFont="1" applyBorder="1" applyAlignment="1">
      <alignment horizontal="left" vertical="top" wrapText="1" shrinkToFit="1" readingOrder="1"/>
    </xf>
    <xf numFmtId="0" fontId="3" fillId="0" borderId="11" xfId="0" applyNumberFormat="1" applyFont="1" applyBorder="1" applyAlignment="1">
      <alignment horizontal="left" vertical="top" wrapText="1" shrinkToFit="1" readingOrder="1"/>
    </xf>
    <xf numFmtId="49" fontId="9" fillId="0" borderId="2" xfId="0" applyNumberFormat="1" applyFont="1" applyBorder="1" applyAlignment="1">
      <alignment horizontal="left" shrinkToFit="1" readingOrder="1"/>
    </xf>
    <xf numFmtId="49" fontId="11" fillId="0" borderId="4" xfId="0" applyNumberFormat="1" applyFont="1" applyBorder="1" applyAlignment="1">
      <alignment horizontal="left" shrinkToFit="1" readingOrder="1"/>
    </xf>
    <xf numFmtId="49" fontId="11" fillId="0" borderId="5" xfId="0" applyNumberFormat="1" applyFont="1" applyBorder="1" applyAlignment="1">
      <alignment horizontal="left" shrinkToFit="1" readingOrder="1"/>
    </xf>
    <xf numFmtId="49" fontId="11" fillId="0" borderId="3" xfId="0" applyNumberFormat="1" applyFont="1" applyBorder="1" applyAlignment="1">
      <alignment horizontal="left" shrinkToFit="1" readingOrder="1"/>
    </xf>
    <xf numFmtId="49" fontId="9" fillId="0" borderId="2" xfId="0" applyNumberFormat="1" applyFont="1" applyBorder="1" applyAlignment="1">
      <alignment horizontal="left" wrapText="1" shrinkToFit="1" readingOrder="1"/>
    </xf>
    <xf numFmtId="49" fontId="10" fillId="0" borderId="2" xfId="0" applyNumberFormat="1" applyFont="1" applyBorder="1" applyAlignment="1">
      <alignment horizontal="left" shrinkToFit="1" readingOrder="1"/>
    </xf>
    <xf numFmtId="0" fontId="5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 shrinkToFit="1" readingOrder="1"/>
    </xf>
    <xf numFmtId="49" fontId="6" fillId="0" borderId="2" xfId="0" applyNumberFormat="1" applyFont="1" applyBorder="1" applyAlignment="1">
      <alignment horizontal="left" shrinkToFit="1" readingOrder="1"/>
    </xf>
    <xf numFmtId="49" fontId="11" fillId="0" borderId="2" xfId="0" applyNumberFormat="1" applyFont="1" applyBorder="1" applyAlignment="1">
      <alignment horizontal="left" vertical="center" shrinkToFit="1" readingOrder="1"/>
    </xf>
    <xf numFmtId="49" fontId="11" fillId="0" borderId="2" xfId="0" applyNumberFormat="1" applyFont="1" applyBorder="1" applyAlignment="1">
      <alignment horizontal="left" shrinkToFit="1" readingOrder="1"/>
    </xf>
    <xf numFmtId="0" fontId="11" fillId="0" borderId="2" xfId="0" applyNumberFormat="1" applyFont="1" applyBorder="1" applyAlignment="1">
      <alignment horizontal="left" wrapText="1" shrinkToFit="1" readingOrder="1"/>
    </xf>
    <xf numFmtId="43" fontId="0" fillId="0" borderId="0" xfId="1" applyFont="1" applyAlignment="1">
      <alignment horizontal="center" vertical="center"/>
    </xf>
    <xf numFmtId="43" fontId="16" fillId="0" borderId="0" xfId="1" applyFont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top" wrapText="1" shrinkToFit="1" readingOrder="1"/>
    </xf>
    <xf numFmtId="49" fontId="9" fillId="0" borderId="2" xfId="0" applyNumberFormat="1" applyFont="1" applyBorder="1" applyAlignment="1">
      <alignment horizontal="left" vertical="top" wrapText="1" shrinkToFit="1" readingOrder="1"/>
    </xf>
    <xf numFmtId="49" fontId="3" fillId="0" borderId="2" xfId="0" applyNumberFormat="1" applyFont="1" applyBorder="1" applyAlignment="1">
      <alignment horizontal="left" vertical="center" shrinkToFit="1" readingOrder="1"/>
    </xf>
    <xf numFmtId="0" fontId="3" fillId="0" borderId="2" xfId="0" applyNumberFormat="1" applyFont="1" applyBorder="1" applyAlignment="1">
      <alignment horizontal="left" vertical="top" wrapText="1" shrinkToFit="1" readingOrder="1"/>
    </xf>
    <xf numFmtId="0" fontId="3" fillId="0" borderId="2" xfId="0" applyNumberFormat="1" applyFont="1" applyBorder="1" applyAlignment="1">
      <alignment horizontal="left" vertical="center" wrapText="1" shrinkToFit="1" readingOrder="1"/>
    </xf>
    <xf numFmtId="49" fontId="9" fillId="0" borderId="2" xfId="0" applyNumberFormat="1" applyFont="1" applyBorder="1" applyAlignment="1">
      <alignment horizontal="left" vertical="top" shrinkToFit="1" readingOrder="1"/>
    </xf>
    <xf numFmtId="49" fontId="6" fillId="0" borderId="2" xfId="0" applyNumberFormat="1" applyFont="1" applyBorder="1" applyAlignment="1">
      <alignment horizontal="left" vertical="top" shrinkToFit="1" readingOrder="1"/>
    </xf>
    <xf numFmtId="49" fontId="6" fillId="0" borderId="2" xfId="0" applyNumberFormat="1" applyFont="1" applyBorder="1" applyAlignment="1">
      <alignment horizontal="left" vertical="top" wrapText="1" shrinkToFit="1" readingOrder="1"/>
    </xf>
    <xf numFmtId="49" fontId="3" fillId="0" borderId="2" xfId="0" applyNumberFormat="1" applyFont="1" applyBorder="1" applyAlignment="1">
      <alignment horizontal="left" vertical="top" wrapText="1" shrinkToFit="1" readingOrder="1"/>
    </xf>
    <xf numFmtId="49" fontId="10" fillId="0" borderId="2" xfId="0" applyNumberFormat="1" applyFont="1" applyBorder="1" applyAlignment="1">
      <alignment horizontal="left" vertical="center" shrinkToFit="1" readingOrder="1"/>
    </xf>
    <xf numFmtId="49" fontId="3" fillId="0" borderId="6" xfId="0" applyNumberFormat="1" applyFont="1" applyBorder="1" applyAlignment="1">
      <alignment horizontal="left" vertical="top" wrapText="1" shrinkToFit="1" readingOrder="1"/>
    </xf>
    <xf numFmtId="49" fontId="3" fillId="0" borderId="12" xfId="0" applyNumberFormat="1" applyFont="1" applyBorder="1" applyAlignment="1">
      <alignment horizontal="left" vertical="top" wrapText="1" shrinkToFit="1" readingOrder="1"/>
    </xf>
    <xf numFmtId="49" fontId="3" fillId="0" borderId="13" xfId="0" applyNumberFormat="1" applyFont="1" applyBorder="1" applyAlignment="1">
      <alignment horizontal="left" vertical="top" wrapText="1" shrinkToFit="1" readingOrder="1"/>
    </xf>
    <xf numFmtId="0" fontId="3" fillId="0" borderId="15" xfId="0" applyNumberFormat="1" applyFont="1" applyBorder="1" applyAlignment="1">
      <alignment horizontal="left" vertical="top" wrapText="1" shrinkToFit="1" readingOrder="1"/>
    </xf>
    <xf numFmtId="0" fontId="3" fillId="0" borderId="14" xfId="0" applyNumberFormat="1" applyFont="1" applyBorder="1" applyAlignment="1">
      <alignment horizontal="left" vertical="top" wrapText="1" shrinkToFit="1" readingOrder="1"/>
    </xf>
    <xf numFmtId="43" fontId="15" fillId="0" borderId="0" xfId="1" applyFont="1" applyAlignment="1">
      <alignment horizontal="center" vertical="center" wrapText="1"/>
    </xf>
    <xf numFmtId="43" fontId="33" fillId="3" borderId="2" xfId="1" applyFont="1" applyFill="1" applyBorder="1" applyAlignment="1">
      <alignment horizontal="right" vertical="top" wrapText="1" shrinkToFit="1" readingOrder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5" zoomScaleNormal="100" zoomScaleSheetLayoutView="100" workbookViewId="0">
      <selection activeCell="B19" sqref="B19"/>
    </sheetView>
  </sheetViews>
  <sheetFormatPr defaultRowHeight="15.75" x14ac:dyDescent="0.25"/>
  <cols>
    <col min="1" max="1" width="4.140625" style="47" customWidth="1"/>
    <col min="2" max="2" width="40.42578125" style="47" customWidth="1"/>
    <col min="3" max="3" width="17.85546875" style="47" customWidth="1"/>
    <col min="4" max="4" width="14.42578125" style="47" customWidth="1"/>
    <col min="5" max="5" width="17.7109375" style="47" customWidth="1"/>
    <col min="6" max="16384" width="9.140625" style="47"/>
  </cols>
  <sheetData>
    <row r="1" spans="2:8" x14ac:dyDescent="0.25">
      <c r="B1" s="47" t="s">
        <v>676</v>
      </c>
      <c r="D1" s="47" t="s">
        <v>677</v>
      </c>
    </row>
    <row r="2" spans="2:8" ht="41.25" customHeight="1" x14ac:dyDescent="0.25">
      <c r="B2" s="151" t="s">
        <v>675</v>
      </c>
      <c r="C2" s="151"/>
      <c r="D2" s="151"/>
      <c r="E2" s="151"/>
    </row>
    <row r="3" spans="2:8" x14ac:dyDescent="0.25">
      <c r="B3" s="47" t="s">
        <v>679</v>
      </c>
    </row>
    <row r="4" spans="2:8" x14ac:dyDescent="0.25">
      <c r="B4" s="47" t="s">
        <v>680</v>
      </c>
    </row>
    <row r="7" spans="2:8" x14ac:dyDescent="0.25">
      <c r="B7" s="71" t="s">
        <v>678</v>
      </c>
    </row>
    <row r="9" spans="2:8" x14ac:dyDescent="0.25">
      <c r="B9" s="61" t="s">
        <v>683</v>
      </c>
      <c r="C9" s="61" t="s">
        <v>645</v>
      </c>
      <c r="D9" s="62" t="s">
        <v>646</v>
      </c>
      <c r="E9" s="61" t="s">
        <v>647</v>
      </c>
    </row>
    <row r="10" spans="2:8" x14ac:dyDescent="0.25">
      <c r="B10" s="60" t="s">
        <v>641</v>
      </c>
      <c r="C10" s="63">
        <f>'ul. Prosta'!G197</f>
        <v>0</v>
      </c>
      <c r="D10" s="63">
        <f>C10*23%</f>
        <v>0</v>
      </c>
      <c r="E10" s="63">
        <f>C10+D10</f>
        <v>0</v>
      </c>
      <c r="F10" s="48"/>
      <c r="G10" s="48"/>
      <c r="H10" s="49"/>
    </row>
    <row r="11" spans="2:8" x14ac:dyDescent="0.25">
      <c r="B11" s="60" t="s">
        <v>441</v>
      </c>
      <c r="C11" s="63">
        <f>'ul. Zbożowa'!G157</f>
        <v>0</v>
      </c>
      <c r="D11" s="63">
        <f t="shared" ref="D11:D12" si="0">C11*23%</f>
        <v>0</v>
      </c>
      <c r="E11" s="63">
        <f t="shared" ref="E11:E12" si="1">C11+D11</f>
        <v>0</v>
      </c>
    </row>
    <row r="12" spans="2:8" x14ac:dyDescent="0.25">
      <c r="B12" s="60" t="s">
        <v>642</v>
      </c>
      <c r="C12" s="63">
        <f>'ul. Łąkowa'!G212</f>
        <v>0</v>
      </c>
      <c r="D12" s="63">
        <f t="shared" si="0"/>
        <v>0</v>
      </c>
      <c r="E12" s="63">
        <f t="shared" si="1"/>
        <v>0</v>
      </c>
    </row>
    <row r="13" spans="2:8" ht="26.25" customHeight="1" x14ac:dyDescent="0.25">
      <c r="B13" s="64" t="s">
        <v>648</v>
      </c>
      <c r="C13" s="65">
        <f>SUM(C10:C12)</f>
        <v>0</v>
      </c>
      <c r="D13" s="65">
        <f t="shared" ref="D13:E13" si="2">SUM(D10:D12)</f>
        <v>0</v>
      </c>
      <c r="E13" s="65">
        <f t="shared" si="2"/>
        <v>0</v>
      </c>
    </row>
    <row r="14" spans="2:8" x14ac:dyDescent="0.25">
      <c r="B14" s="60" t="s">
        <v>643</v>
      </c>
      <c r="C14" s="66">
        <f>'ul. Prosta'!G214</f>
        <v>0</v>
      </c>
      <c r="D14" s="66">
        <f>C14*23%</f>
        <v>0</v>
      </c>
      <c r="E14" s="66">
        <f>C14+D14</f>
        <v>0</v>
      </c>
    </row>
    <row r="15" spans="2:8" x14ac:dyDescent="0.25">
      <c r="B15" s="60" t="s">
        <v>632</v>
      </c>
      <c r="C15" s="66">
        <f>'ul. Zbożowa'!G173</f>
        <v>0</v>
      </c>
      <c r="D15" s="66">
        <f t="shared" ref="D15:D16" si="3">C15*23%</f>
        <v>0</v>
      </c>
      <c r="E15" s="66">
        <f t="shared" ref="E15:E16" si="4">C15+D15</f>
        <v>0</v>
      </c>
    </row>
    <row r="16" spans="2:8" x14ac:dyDescent="0.25">
      <c r="B16" s="60" t="s">
        <v>644</v>
      </c>
      <c r="C16" s="66">
        <f>'ul. Łąkowa'!G229</f>
        <v>0</v>
      </c>
      <c r="D16" s="66">
        <f t="shared" si="3"/>
        <v>0</v>
      </c>
      <c r="E16" s="66">
        <f t="shared" si="4"/>
        <v>0</v>
      </c>
    </row>
    <row r="17" spans="2:6" ht="33.75" customHeight="1" x14ac:dyDescent="0.25">
      <c r="B17" s="64" t="s">
        <v>649</v>
      </c>
      <c r="C17" s="65">
        <f>SUM(C14:C16)</f>
        <v>0</v>
      </c>
      <c r="D17" s="65">
        <f t="shared" ref="D17:E17" si="5">SUM(D14:D16)</f>
        <v>0</v>
      </c>
      <c r="E17" s="65">
        <f t="shared" si="5"/>
        <v>0</v>
      </c>
    </row>
    <row r="18" spans="2:6" ht="78.75" x14ac:dyDescent="0.25">
      <c r="B18" s="149" t="s">
        <v>787</v>
      </c>
      <c r="C18" s="60"/>
      <c r="D18" s="65">
        <f>C18*23%</f>
        <v>0</v>
      </c>
      <c r="E18" s="150">
        <f>C18+D18</f>
        <v>0</v>
      </c>
    </row>
    <row r="19" spans="2:6" x14ac:dyDescent="0.25">
      <c r="B19" s="68" t="s">
        <v>650</v>
      </c>
      <c r="C19" s="69">
        <f>SUM(C17,C13,C18)</f>
        <v>0</v>
      </c>
      <c r="D19" s="70"/>
      <c r="E19" s="70"/>
    </row>
    <row r="20" spans="2:6" x14ac:dyDescent="0.25">
      <c r="B20" s="68" t="s">
        <v>633</v>
      </c>
      <c r="C20" s="70"/>
      <c r="D20" s="69">
        <f>SUM(D17,D13,D18)</f>
        <v>0</v>
      </c>
      <c r="E20" s="70"/>
    </row>
    <row r="21" spans="2:6" x14ac:dyDescent="0.25">
      <c r="B21" s="68" t="s">
        <v>651</v>
      </c>
      <c r="C21" s="70"/>
      <c r="D21" s="70"/>
      <c r="E21" s="69">
        <f>SUM(E17,E13,E18)</f>
        <v>0</v>
      </c>
    </row>
    <row r="22" spans="2:6" ht="54.75" customHeight="1" x14ac:dyDescent="0.25">
      <c r="B22" s="67"/>
      <c r="C22" s="67"/>
      <c r="D22" s="67"/>
      <c r="E22" s="67"/>
    </row>
    <row r="23" spans="2:6" x14ac:dyDescent="0.25">
      <c r="D23" s="154" t="s">
        <v>681</v>
      </c>
      <c r="E23" s="154"/>
    </row>
    <row r="24" spans="2:6" ht="28.5" customHeight="1" x14ac:dyDescent="0.25">
      <c r="D24" s="153" t="s">
        <v>682</v>
      </c>
      <c r="E24" s="153"/>
    </row>
    <row r="26" spans="2:6" ht="157.5" customHeight="1" x14ac:dyDescent="0.25">
      <c r="B26" s="152" t="s">
        <v>783</v>
      </c>
      <c r="C26" s="152"/>
      <c r="D26" s="152"/>
      <c r="E26" s="152"/>
      <c r="F26" s="59"/>
    </row>
    <row r="27" spans="2:6" x14ac:dyDescent="0.25">
      <c r="B27" s="78" t="s">
        <v>672</v>
      </c>
      <c r="C27" s="79"/>
      <c r="D27" s="80"/>
      <c r="E27" s="81"/>
      <c r="F27" s="57"/>
    </row>
    <row r="28" spans="2:6" ht="15.75" customHeight="1" x14ac:dyDescent="0.25">
      <c r="B28" s="80"/>
      <c r="C28" s="156" t="s">
        <v>684</v>
      </c>
      <c r="D28" s="156"/>
      <c r="E28" s="156"/>
      <c r="F28" s="77"/>
    </row>
    <row r="29" spans="2:6" ht="38.25" customHeight="1" x14ac:dyDescent="0.25">
      <c r="B29" s="80"/>
      <c r="C29" s="156" t="s">
        <v>685</v>
      </c>
      <c r="D29" s="156"/>
      <c r="E29" s="156"/>
      <c r="F29" s="77"/>
    </row>
    <row r="30" spans="2:6" ht="15.75" customHeight="1" x14ac:dyDescent="0.25">
      <c r="B30" s="80"/>
      <c r="C30" s="156" t="s">
        <v>686</v>
      </c>
      <c r="D30" s="156"/>
      <c r="E30" s="156"/>
      <c r="F30" s="77"/>
    </row>
    <row r="31" spans="2:6" ht="15.75" customHeight="1" x14ac:dyDescent="0.25">
      <c r="B31" s="80"/>
      <c r="C31" s="156" t="s">
        <v>687</v>
      </c>
      <c r="D31" s="156"/>
      <c r="E31" s="156"/>
      <c r="F31" s="77"/>
    </row>
    <row r="32" spans="2:6" ht="15.75" customHeight="1" x14ac:dyDescent="0.25">
      <c r="B32" s="80"/>
      <c r="C32" s="156" t="s">
        <v>688</v>
      </c>
      <c r="D32" s="156"/>
      <c r="E32" s="156"/>
      <c r="F32" s="77"/>
    </row>
    <row r="33" spans="1:6" x14ac:dyDescent="0.25">
      <c r="B33" s="57"/>
      <c r="C33" s="57"/>
      <c r="D33" s="56"/>
      <c r="E33" s="58"/>
      <c r="F33" s="57"/>
    </row>
    <row r="34" spans="1:6" x14ac:dyDescent="0.25">
      <c r="B34" s="73" t="s">
        <v>673</v>
      </c>
      <c r="C34" s="43"/>
      <c r="D34" s="43"/>
      <c r="E34" s="74"/>
      <c r="F34" s="75"/>
    </row>
    <row r="35" spans="1:6" ht="27.75" customHeight="1" x14ac:dyDescent="0.25">
      <c r="A35" s="76"/>
      <c r="B35" s="155" t="s">
        <v>674</v>
      </c>
      <c r="C35" s="155"/>
      <c r="D35" s="155"/>
      <c r="E35" s="155"/>
      <c r="F35" s="72"/>
    </row>
  </sheetData>
  <mergeCells count="10">
    <mergeCell ref="B2:E2"/>
    <mergeCell ref="B26:E26"/>
    <mergeCell ref="D24:E24"/>
    <mergeCell ref="D23:E23"/>
    <mergeCell ref="B35:E35"/>
    <mergeCell ref="C28:E28"/>
    <mergeCell ref="C29:E29"/>
    <mergeCell ref="C30:E30"/>
    <mergeCell ref="C31:E31"/>
    <mergeCell ref="C32:E32"/>
  </mergeCells>
  <pageMargins left="0.7" right="0.7" top="0.63" bottom="0.75" header="0.3" footer="0.3"/>
  <pageSetup paperSize="9" scale="91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19"/>
  <sheetViews>
    <sheetView showGridLines="0" view="pageBreakPreview" topLeftCell="A4" zoomScaleNormal="100" zoomScaleSheetLayoutView="100" workbookViewId="0">
      <selection activeCell="C106" sqref="C106"/>
    </sheetView>
  </sheetViews>
  <sheetFormatPr defaultRowHeight="15" x14ac:dyDescent="0.25"/>
  <cols>
    <col min="1" max="1" width="6.42578125" style="1" customWidth="1"/>
    <col min="2" max="2" width="13" style="25" customWidth="1"/>
    <col min="3" max="3" width="38.140625" style="18" customWidth="1"/>
    <col min="4" max="4" width="6.42578125" style="15" customWidth="1"/>
    <col min="5" max="5" width="12.28515625" style="121" customWidth="1"/>
    <col min="6" max="6" width="11.140625" style="121" customWidth="1"/>
    <col min="7" max="7" width="15.7109375" style="121" customWidth="1"/>
    <col min="8" max="9" width="15.7109375" style="6" customWidth="1"/>
    <col min="10" max="16384" width="9.140625" style="6"/>
  </cols>
  <sheetData>
    <row r="1" spans="1:7" ht="18.75" customHeight="1" x14ac:dyDescent="0.25">
      <c r="A1" s="165" t="s">
        <v>264</v>
      </c>
      <c r="B1" s="166"/>
      <c r="C1" s="166"/>
      <c r="D1" s="166"/>
      <c r="E1" s="166"/>
      <c r="F1" s="166"/>
      <c r="G1" s="167"/>
    </row>
    <row r="2" spans="1:7" x14ac:dyDescent="0.25">
      <c r="A2" s="108" t="s">
        <v>0</v>
      </c>
      <c r="B2" s="11" t="s">
        <v>80</v>
      </c>
      <c r="C2" s="11" t="s">
        <v>81</v>
      </c>
      <c r="D2" s="11" t="s">
        <v>1</v>
      </c>
      <c r="E2" s="117" t="s">
        <v>82</v>
      </c>
      <c r="F2" s="117" t="s">
        <v>83</v>
      </c>
      <c r="G2" s="118" t="s">
        <v>84</v>
      </c>
    </row>
    <row r="3" spans="1:7" x14ac:dyDescent="0.25">
      <c r="A3" s="169" t="s">
        <v>265</v>
      </c>
      <c r="B3" s="169"/>
      <c r="C3" s="169"/>
      <c r="D3" s="169"/>
      <c r="E3" s="30"/>
      <c r="F3" s="30"/>
      <c r="G3" s="119"/>
    </row>
    <row r="4" spans="1:7" ht="17.25" customHeight="1" x14ac:dyDescent="0.25">
      <c r="A4" s="16" t="s">
        <v>266</v>
      </c>
      <c r="B4" s="168" t="s">
        <v>3</v>
      </c>
      <c r="C4" s="168"/>
      <c r="D4" s="51"/>
      <c r="E4" s="30"/>
      <c r="F4" s="30"/>
      <c r="G4" s="119"/>
    </row>
    <row r="5" spans="1:7" ht="25.5" x14ac:dyDescent="0.25">
      <c r="A5" s="17" t="s">
        <v>2</v>
      </c>
      <c r="B5" s="52" t="s">
        <v>85</v>
      </c>
      <c r="C5" s="28" t="s">
        <v>4</v>
      </c>
      <c r="D5" s="52" t="s">
        <v>5</v>
      </c>
      <c r="E5" s="95">
        <v>0.96</v>
      </c>
      <c r="F5" s="95"/>
      <c r="G5" s="119">
        <f>E5*F5</f>
        <v>0</v>
      </c>
    </row>
    <row r="6" spans="1:7" x14ac:dyDescent="0.25">
      <c r="A6" s="4"/>
      <c r="B6" s="19"/>
      <c r="C6" s="20" t="s">
        <v>118</v>
      </c>
      <c r="D6" s="19"/>
      <c r="E6" s="30"/>
      <c r="F6" s="30"/>
      <c r="G6" s="21">
        <f>SUM(G5:G5)</f>
        <v>0</v>
      </c>
    </row>
    <row r="7" spans="1:7" x14ac:dyDescent="0.25">
      <c r="A7" s="16" t="s">
        <v>267</v>
      </c>
      <c r="B7" s="164" t="s">
        <v>7</v>
      </c>
      <c r="C7" s="164"/>
      <c r="D7" s="51"/>
      <c r="E7" s="30"/>
      <c r="F7" s="30"/>
      <c r="G7" s="119"/>
    </row>
    <row r="8" spans="1:7" ht="25.5" x14ac:dyDescent="0.25">
      <c r="A8" s="17" t="s">
        <v>6</v>
      </c>
      <c r="B8" s="52" t="s">
        <v>86</v>
      </c>
      <c r="C8" s="28" t="s">
        <v>8</v>
      </c>
      <c r="D8" s="52" t="s">
        <v>9</v>
      </c>
      <c r="E8" s="95">
        <v>231.3</v>
      </c>
      <c r="F8" s="95"/>
      <c r="G8" s="119">
        <f t="shared" ref="G8:G16" si="0">E8*F8</f>
        <v>0</v>
      </c>
    </row>
    <row r="9" spans="1:7" ht="25.5" x14ac:dyDescent="0.25">
      <c r="A9" s="17" t="s">
        <v>20</v>
      </c>
      <c r="B9" s="52" t="s">
        <v>87</v>
      </c>
      <c r="C9" s="28" t="s">
        <v>10</v>
      </c>
      <c r="D9" s="52" t="s">
        <v>11</v>
      </c>
      <c r="E9" s="95">
        <v>7.63</v>
      </c>
      <c r="F9" s="95"/>
      <c r="G9" s="119">
        <f t="shared" si="0"/>
        <v>0</v>
      </c>
    </row>
    <row r="10" spans="1:7" ht="25.5" x14ac:dyDescent="0.25">
      <c r="A10" s="17" t="s">
        <v>30</v>
      </c>
      <c r="B10" s="52" t="s">
        <v>88</v>
      </c>
      <c r="C10" s="28" t="s">
        <v>12</v>
      </c>
      <c r="D10" s="52" t="s">
        <v>9</v>
      </c>
      <c r="E10" s="95">
        <v>59.5</v>
      </c>
      <c r="F10" s="95"/>
      <c r="G10" s="119">
        <f t="shared" si="0"/>
        <v>0</v>
      </c>
    </row>
    <row r="11" spans="1:7" ht="25.5" x14ac:dyDescent="0.25">
      <c r="A11" s="17" t="s">
        <v>41</v>
      </c>
      <c r="B11" s="52" t="s">
        <v>87</v>
      </c>
      <c r="C11" s="28" t="s">
        <v>13</v>
      </c>
      <c r="D11" s="52" t="s">
        <v>11</v>
      </c>
      <c r="E11" s="95">
        <v>3.57</v>
      </c>
      <c r="F11" s="95"/>
      <c r="G11" s="119">
        <f t="shared" si="0"/>
        <v>0</v>
      </c>
    </row>
    <row r="12" spans="1:7" ht="25.5" x14ac:dyDescent="0.25">
      <c r="A12" s="17" t="s">
        <v>46</v>
      </c>
      <c r="B12" s="52" t="s">
        <v>89</v>
      </c>
      <c r="C12" s="28" t="s">
        <v>14</v>
      </c>
      <c r="D12" s="52" t="s">
        <v>15</v>
      </c>
      <c r="E12" s="95">
        <v>10.6</v>
      </c>
      <c r="F12" s="95"/>
      <c r="G12" s="119">
        <f t="shared" si="0"/>
        <v>0</v>
      </c>
    </row>
    <row r="13" spans="1:7" ht="25.5" x14ac:dyDescent="0.25">
      <c r="A13" s="17" t="s">
        <v>50</v>
      </c>
      <c r="B13" s="52" t="s">
        <v>90</v>
      </c>
      <c r="C13" s="28" t="s">
        <v>16</v>
      </c>
      <c r="D13" s="52" t="s">
        <v>15</v>
      </c>
      <c r="E13" s="95">
        <v>228.25</v>
      </c>
      <c r="F13" s="95"/>
      <c r="G13" s="119">
        <f t="shared" si="0"/>
        <v>0</v>
      </c>
    </row>
    <row r="14" spans="1:7" ht="38.25" x14ac:dyDescent="0.25">
      <c r="A14" s="17" t="s">
        <v>56</v>
      </c>
      <c r="B14" s="52" t="s">
        <v>91</v>
      </c>
      <c r="C14" s="28" t="s">
        <v>17</v>
      </c>
      <c r="D14" s="52" t="s">
        <v>15</v>
      </c>
      <c r="E14" s="95">
        <v>191.88</v>
      </c>
      <c r="F14" s="95"/>
      <c r="G14" s="119">
        <f t="shared" si="0"/>
        <v>0</v>
      </c>
    </row>
    <row r="15" spans="1:7" ht="38.25" x14ac:dyDescent="0.25">
      <c r="A15" s="17" t="s">
        <v>62</v>
      </c>
      <c r="B15" s="52" t="s">
        <v>91</v>
      </c>
      <c r="C15" s="28" t="s">
        <v>18</v>
      </c>
      <c r="D15" s="52" t="s">
        <v>15</v>
      </c>
      <c r="E15" s="95">
        <v>5.4</v>
      </c>
      <c r="F15" s="95"/>
      <c r="G15" s="119">
        <f t="shared" si="0"/>
        <v>0</v>
      </c>
    </row>
    <row r="16" spans="1:7" ht="38.25" x14ac:dyDescent="0.25">
      <c r="A16" s="17" t="s">
        <v>68</v>
      </c>
      <c r="B16" s="52" t="s">
        <v>92</v>
      </c>
      <c r="C16" s="28" t="s">
        <v>19</v>
      </c>
      <c r="D16" s="52" t="s">
        <v>11</v>
      </c>
      <c r="E16" s="95">
        <v>164.78</v>
      </c>
      <c r="F16" s="95"/>
      <c r="G16" s="119">
        <f t="shared" si="0"/>
        <v>0</v>
      </c>
    </row>
    <row r="17" spans="1:7" x14ac:dyDescent="0.25">
      <c r="A17" s="4"/>
      <c r="B17" s="19"/>
      <c r="C17" s="3" t="s">
        <v>119</v>
      </c>
      <c r="D17" s="19"/>
      <c r="E17" s="30"/>
      <c r="F17" s="30"/>
      <c r="G17" s="21">
        <f>SUM(G8:G16)</f>
        <v>0</v>
      </c>
    </row>
    <row r="18" spans="1:7" x14ac:dyDescent="0.25">
      <c r="A18" s="16" t="s">
        <v>268</v>
      </c>
      <c r="B18" s="164" t="s">
        <v>21</v>
      </c>
      <c r="C18" s="164"/>
      <c r="D18" s="51"/>
      <c r="E18" s="30"/>
      <c r="F18" s="30"/>
      <c r="G18" s="119"/>
    </row>
    <row r="19" spans="1:7" ht="25.5" x14ac:dyDescent="0.25">
      <c r="A19" s="17" t="s">
        <v>291</v>
      </c>
      <c r="B19" s="52" t="s">
        <v>93</v>
      </c>
      <c r="C19" s="28" t="s">
        <v>22</v>
      </c>
      <c r="D19" s="52" t="s">
        <v>9</v>
      </c>
      <c r="E19" s="95">
        <v>564.5</v>
      </c>
      <c r="F19" s="95"/>
      <c r="G19" s="119">
        <f t="shared" ref="G19:G28" si="1">E19*F19</f>
        <v>0</v>
      </c>
    </row>
    <row r="20" spans="1:7" ht="25.5" x14ac:dyDescent="0.25">
      <c r="A20" s="17" t="s">
        <v>292</v>
      </c>
      <c r="B20" s="52" t="s">
        <v>94</v>
      </c>
      <c r="C20" s="28" t="s">
        <v>23</v>
      </c>
      <c r="D20" s="52" t="s">
        <v>11</v>
      </c>
      <c r="E20" s="95">
        <v>35.56</v>
      </c>
      <c r="F20" s="95"/>
      <c r="G20" s="119">
        <f t="shared" si="1"/>
        <v>0</v>
      </c>
    </row>
    <row r="21" spans="1:7" ht="25.5" x14ac:dyDescent="0.25">
      <c r="A21" s="17" t="s">
        <v>293</v>
      </c>
      <c r="B21" s="52" t="s">
        <v>95</v>
      </c>
      <c r="C21" s="28" t="s">
        <v>24</v>
      </c>
      <c r="D21" s="52" t="s">
        <v>9</v>
      </c>
      <c r="E21" s="95">
        <v>576.5</v>
      </c>
      <c r="F21" s="95"/>
      <c r="G21" s="119">
        <f t="shared" si="1"/>
        <v>0</v>
      </c>
    </row>
    <row r="22" spans="1:7" ht="25.5" x14ac:dyDescent="0.25">
      <c r="A22" s="17" t="s">
        <v>294</v>
      </c>
      <c r="B22" s="52" t="s">
        <v>94</v>
      </c>
      <c r="C22" s="28" t="s">
        <v>25</v>
      </c>
      <c r="D22" s="52" t="s">
        <v>11</v>
      </c>
      <c r="E22" s="95">
        <v>38.049999999999997</v>
      </c>
      <c r="F22" s="95"/>
      <c r="G22" s="119">
        <f t="shared" si="1"/>
        <v>0</v>
      </c>
    </row>
    <row r="23" spans="1:7" ht="25.5" x14ac:dyDescent="0.25">
      <c r="A23" s="17" t="s">
        <v>295</v>
      </c>
      <c r="B23" s="52" t="s">
        <v>95</v>
      </c>
      <c r="C23" s="28" t="s">
        <v>26</v>
      </c>
      <c r="D23" s="52" t="s">
        <v>9</v>
      </c>
      <c r="E23" s="95">
        <v>1249</v>
      </c>
      <c r="F23" s="95"/>
      <c r="G23" s="119">
        <f t="shared" si="1"/>
        <v>0</v>
      </c>
    </row>
    <row r="24" spans="1:7" ht="25.5" x14ac:dyDescent="0.25">
      <c r="A24" s="17" t="s">
        <v>296</v>
      </c>
      <c r="B24" s="52" t="s">
        <v>94</v>
      </c>
      <c r="C24" s="28" t="s">
        <v>27</v>
      </c>
      <c r="D24" s="52" t="s">
        <v>11</v>
      </c>
      <c r="E24" s="95">
        <v>89.93</v>
      </c>
      <c r="F24" s="95"/>
      <c r="G24" s="119">
        <f t="shared" si="1"/>
        <v>0</v>
      </c>
    </row>
    <row r="25" spans="1:7" ht="38.25" x14ac:dyDescent="0.25">
      <c r="A25" s="17" t="s">
        <v>297</v>
      </c>
      <c r="B25" s="52" t="s">
        <v>95</v>
      </c>
      <c r="C25" s="28" t="s">
        <v>28</v>
      </c>
      <c r="D25" s="52" t="s">
        <v>9</v>
      </c>
      <c r="E25" s="95">
        <v>173.5</v>
      </c>
      <c r="F25" s="95"/>
      <c r="G25" s="119">
        <f t="shared" si="1"/>
        <v>0</v>
      </c>
    </row>
    <row r="26" spans="1:7" ht="25.5" x14ac:dyDescent="0.25">
      <c r="A26" s="17" t="s">
        <v>298</v>
      </c>
      <c r="B26" s="52" t="s">
        <v>94</v>
      </c>
      <c r="C26" s="28" t="s">
        <v>27</v>
      </c>
      <c r="D26" s="52" t="s">
        <v>11</v>
      </c>
      <c r="E26" s="95">
        <v>12.49</v>
      </c>
      <c r="F26" s="95"/>
      <c r="G26" s="119">
        <f t="shared" si="1"/>
        <v>0</v>
      </c>
    </row>
    <row r="27" spans="1:7" ht="38.25" x14ac:dyDescent="0.25">
      <c r="A27" s="17" t="s">
        <v>299</v>
      </c>
      <c r="B27" s="52" t="s">
        <v>96</v>
      </c>
      <c r="C27" s="110" t="s">
        <v>128</v>
      </c>
      <c r="D27" s="52" t="s">
        <v>9</v>
      </c>
      <c r="E27" s="95">
        <v>2953.6</v>
      </c>
      <c r="F27" s="95"/>
      <c r="G27" s="119">
        <f t="shared" si="1"/>
        <v>0</v>
      </c>
    </row>
    <row r="28" spans="1:7" ht="25.5" x14ac:dyDescent="0.25">
      <c r="A28" s="17" t="s">
        <v>300</v>
      </c>
      <c r="B28" s="52" t="s">
        <v>94</v>
      </c>
      <c r="C28" s="28" t="s">
        <v>29</v>
      </c>
      <c r="D28" s="52" t="s">
        <v>11</v>
      </c>
      <c r="E28" s="95">
        <v>106.33</v>
      </c>
      <c r="F28" s="95"/>
      <c r="G28" s="119">
        <f t="shared" si="1"/>
        <v>0</v>
      </c>
    </row>
    <row r="29" spans="1:7" x14ac:dyDescent="0.25">
      <c r="A29" s="4"/>
      <c r="B29" s="19"/>
      <c r="C29" s="3" t="s">
        <v>120</v>
      </c>
      <c r="D29" s="19"/>
      <c r="E29" s="30"/>
      <c r="F29" s="30"/>
      <c r="G29" s="21">
        <f>SUM(G19:G28)</f>
        <v>0</v>
      </c>
    </row>
    <row r="30" spans="1:7" x14ac:dyDescent="0.25">
      <c r="A30" s="16" t="s">
        <v>269</v>
      </c>
      <c r="B30" s="164" t="s">
        <v>31</v>
      </c>
      <c r="C30" s="164"/>
      <c r="D30" s="51"/>
      <c r="E30" s="30"/>
      <c r="F30" s="30"/>
      <c r="G30" s="119"/>
    </row>
    <row r="31" spans="1:7" ht="25.5" x14ac:dyDescent="0.25">
      <c r="A31" s="17" t="s">
        <v>301</v>
      </c>
      <c r="B31" s="52" t="s">
        <v>97</v>
      </c>
      <c r="C31" s="28" t="s">
        <v>32</v>
      </c>
      <c r="D31" s="52" t="s">
        <v>15</v>
      </c>
      <c r="E31" s="95">
        <v>6265.32</v>
      </c>
      <c r="F31" s="95"/>
      <c r="G31" s="119">
        <f t="shared" ref="G31:G39" si="2">E31*F31</f>
        <v>0</v>
      </c>
    </row>
    <row r="32" spans="1:7" ht="38.25" x14ac:dyDescent="0.25">
      <c r="A32" s="17" t="s">
        <v>302</v>
      </c>
      <c r="B32" s="52" t="s">
        <v>98</v>
      </c>
      <c r="C32" s="28" t="s">
        <v>33</v>
      </c>
      <c r="D32" s="52" t="s">
        <v>11</v>
      </c>
      <c r="E32" s="95">
        <v>3081</v>
      </c>
      <c r="F32" s="95"/>
      <c r="G32" s="119">
        <f t="shared" si="2"/>
        <v>0</v>
      </c>
    </row>
    <row r="33" spans="1:7" ht="38.25" x14ac:dyDescent="0.25">
      <c r="A33" s="17" t="s">
        <v>303</v>
      </c>
      <c r="B33" s="52" t="s">
        <v>99</v>
      </c>
      <c r="C33" s="28" t="s">
        <v>34</v>
      </c>
      <c r="D33" s="52" t="s">
        <v>15</v>
      </c>
      <c r="E33" s="95">
        <v>5403.5</v>
      </c>
      <c r="F33" s="95"/>
      <c r="G33" s="119">
        <f t="shared" si="2"/>
        <v>0</v>
      </c>
    </row>
    <row r="34" spans="1:7" ht="25.5" x14ac:dyDescent="0.25">
      <c r="A34" s="17" t="s">
        <v>304</v>
      </c>
      <c r="B34" s="52" t="s">
        <v>100</v>
      </c>
      <c r="C34" s="28" t="s">
        <v>35</v>
      </c>
      <c r="D34" s="52" t="s">
        <v>15</v>
      </c>
      <c r="E34" s="95">
        <v>5403.5</v>
      </c>
      <c r="F34" s="95"/>
      <c r="G34" s="119">
        <f t="shared" si="2"/>
        <v>0</v>
      </c>
    </row>
    <row r="35" spans="1:7" ht="38.25" x14ac:dyDescent="0.25">
      <c r="A35" s="17" t="s">
        <v>305</v>
      </c>
      <c r="B35" s="52" t="s">
        <v>101</v>
      </c>
      <c r="C35" s="28" t="s">
        <v>36</v>
      </c>
      <c r="D35" s="52" t="s">
        <v>15</v>
      </c>
      <c r="E35" s="95">
        <v>5403.5</v>
      </c>
      <c r="F35" s="95"/>
      <c r="G35" s="119">
        <f t="shared" si="2"/>
        <v>0</v>
      </c>
    </row>
    <row r="36" spans="1:7" ht="38.25" x14ac:dyDescent="0.25">
      <c r="A36" s="17" t="s">
        <v>306</v>
      </c>
      <c r="B36" s="52" t="s">
        <v>102</v>
      </c>
      <c r="C36" s="28" t="s">
        <v>37</v>
      </c>
      <c r="D36" s="52" t="s">
        <v>15</v>
      </c>
      <c r="E36" s="95">
        <v>5403.5</v>
      </c>
      <c r="F36" s="95"/>
      <c r="G36" s="119">
        <f t="shared" si="2"/>
        <v>0</v>
      </c>
    </row>
    <row r="37" spans="1:7" ht="25.5" x14ac:dyDescent="0.25">
      <c r="A37" s="17" t="s">
        <v>307</v>
      </c>
      <c r="B37" s="52" t="s">
        <v>103</v>
      </c>
      <c r="C37" s="28" t="s">
        <v>38</v>
      </c>
      <c r="D37" s="52" t="s">
        <v>15</v>
      </c>
      <c r="E37" s="95">
        <v>5403.5</v>
      </c>
      <c r="F37" s="95"/>
      <c r="G37" s="119">
        <f t="shared" si="2"/>
        <v>0</v>
      </c>
    </row>
    <row r="38" spans="1:7" ht="38.25" x14ac:dyDescent="0.25">
      <c r="A38" s="17" t="s">
        <v>308</v>
      </c>
      <c r="B38" s="52" t="s">
        <v>101</v>
      </c>
      <c r="C38" s="28" t="s">
        <v>39</v>
      </c>
      <c r="D38" s="52" t="s">
        <v>15</v>
      </c>
      <c r="E38" s="95">
        <v>5403.5</v>
      </c>
      <c r="F38" s="95"/>
      <c r="G38" s="119">
        <f t="shared" si="2"/>
        <v>0</v>
      </c>
    </row>
    <row r="39" spans="1:7" ht="38.25" x14ac:dyDescent="0.25">
      <c r="A39" s="17" t="s">
        <v>309</v>
      </c>
      <c r="B39" s="52" t="s">
        <v>104</v>
      </c>
      <c r="C39" s="28" t="s">
        <v>40</v>
      </c>
      <c r="D39" s="52" t="s">
        <v>15</v>
      </c>
      <c r="E39" s="95">
        <v>5403.5</v>
      </c>
      <c r="F39" s="95"/>
      <c r="G39" s="119">
        <f t="shared" si="2"/>
        <v>0</v>
      </c>
    </row>
    <row r="40" spans="1:7" x14ac:dyDescent="0.25">
      <c r="A40" s="4"/>
      <c r="B40" s="19"/>
      <c r="C40" s="3" t="s">
        <v>121</v>
      </c>
      <c r="D40" s="19"/>
      <c r="E40" s="30"/>
      <c r="F40" s="30"/>
      <c r="G40" s="21">
        <f>SUM(G31:G39)</f>
        <v>0</v>
      </c>
    </row>
    <row r="41" spans="1:7" x14ac:dyDescent="0.25">
      <c r="A41" s="16" t="s">
        <v>270</v>
      </c>
      <c r="B41" s="164" t="s">
        <v>42</v>
      </c>
      <c r="C41" s="164"/>
      <c r="D41" s="51"/>
      <c r="E41" s="30"/>
      <c r="F41" s="30"/>
      <c r="G41" s="119"/>
    </row>
    <row r="42" spans="1:7" ht="25.5" x14ac:dyDescent="0.25">
      <c r="A42" s="17" t="s">
        <v>310</v>
      </c>
      <c r="B42" s="52" t="s">
        <v>97</v>
      </c>
      <c r="C42" s="28" t="s">
        <v>32</v>
      </c>
      <c r="D42" s="52" t="s">
        <v>15</v>
      </c>
      <c r="E42" s="95">
        <v>596.5</v>
      </c>
      <c r="F42" s="95"/>
      <c r="G42" s="119">
        <f t="shared" ref="G42:G45" si="3">E42*F42</f>
        <v>0</v>
      </c>
    </row>
    <row r="43" spans="1:7" ht="38.25" x14ac:dyDescent="0.25">
      <c r="A43" s="17" t="s">
        <v>311</v>
      </c>
      <c r="B43" s="52" t="s">
        <v>98</v>
      </c>
      <c r="C43" s="28" t="s">
        <v>43</v>
      </c>
      <c r="D43" s="52" t="s">
        <v>15</v>
      </c>
      <c r="E43" s="95">
        <v>596.5</v>
      </c>
      <c r="F43" s="95"/>
      <c r="G43" s="119">
        <f t="shared" si="3"/>
        <v>0</v>
      </c>
    </row>
    <row r="44" spans="1:7" ht="38.25" x14ac:dyDescent="0.25">
      <c r="A44" s="17" t="s">
        <v>312</v>
      </c>
      <c r="B44" s="52" t="s">
        <v>105</v>
      </c>
      <c r="C44" s="28" t="s">
        <v>44</v>
      </c>
      <c r="D44" s="52" t="s">
        <v>15</v>
      </c>
      <c r="E44" s="95">
        <v>596.5</v>
      </c>
      <c r="F44" s="95"/>
      <c r="G44" s="119">
        <f t="shared" si="3"/>
        <v>0</v>
      </c>
    </row>
    <row r="45" spans="1:7" ht="38.25" x14ac:dyDescent="0.25">
      <c r="A45" s="17" t="s">
        <v>313</v>
      </c>
      <c r="B45" s="52" t="s">
        <v>106</v>
      </c>
      <c r="C45" s="28" t="s">
        <v>45</v>
      </c>
      <c r="D45" s="52" t="s">
        <v>15</v>
      </c>
      <c r="E45" s="95">
        <v>596.5</v>
      </c>
      <c r="F45" s="95"/>
      <c r="G45" s="119">
        <f t="shared" si="3"/>
        <v>0</v>
      </c>
    </row>
    <row r="46" spans="1:7" x14ac:dyDescent="0.25">
      <c r="A46" s="4"/>
      <c r="B46" s="19"/>
      <c r="C46" s="3" t="s">
        <v>122</v>
      </c>
      <c r="D46" s="19"/>
      <c r="E46" s="30"/>
      <c r="F46" s="30"/>
      <c r="G46" s="21">
        <f>SUM(G42:G45)</f>
        <v>0</v>
      </c>
    </row>
    <row r="47" spans="1:7" x14ac:dyDescent="0.25">
      <c r="A47" s="16" t="s">
        <v>271</v>
      </c>
      <c r="B47" s="164" t="s">
        <v>47</v>
      </c>
      <c r="C47" s="164"/>
      <c r="D47" s="51"/>
      <c r="E47" s="30"/>
      <c r="F47" s="30"/>
      <c r="G47" s="119"/>
    </row>
    <row r="48" spans="1:7" ht="25.5" x14ac:dyDescent="0.25">
      <c r="A48" s="17" t="s">
        <v>314</v>
      </c>
      <c r="B48" s="52" t="s">
        <v>97</v>
      </c>
      <c r="C48" s="28" t="s">
        <v>32</v>
      </c>
      <c r="D48" s="52" t="s">
        <v>15</v>
      </c>
      <c r="E48" s="95">
        <v>3323.5</v>
      </c>
      <c r="F48" s="95"/>
      <c r="G48" s="119">
        <f t="shared" ref="G48:G50" si="4">E48*F48</f>
        <v>0</v>
      </c>
    </row>
    <row r="49" spans="1:7" ht="38.25" x14ac:dyDescent="0.25">
      <c r="A49" s="17" t="s">
        <v>315</v>
      </c>
      <c r="B49" s="52" t="s">
        <v>107</v>
      </c>
      <c r="C49" s="28" t="s">
        <v>48</v>
      </c>
      <c r="D49" s="52" t="s">
        <v>15</v>
      </c>
      <c r="E49" s="95">
        <v>3323.5</v>
      </c>
      <c r="F49" s="95"/>
      <c r="G49" s="119">
        <f t="shared" si="4"/>
        <v>0</v>
      </c>
    </row>
    <row r="50" spans="1:7" ht="51" x14ac:dyDescent="0.25">
      <c r="A50" s="17" t="s">
        <v>316</v>
      </c>
      <c r="B50" s="52" t="s">
        <v>106</v>
      </c>
      <c r="C50" s="28" t="s">
        <v>49</v>
      </c>
      <c r="D50" s="52" t="s">
        <v>15</v>
      </c>
      <c r="E50" s="95">
        <v>3323.5</v>
      </c>
      <c r="F50" s="95"/>
      <c r="G50" s="119">
        <f t="shared" si="4"/>
        <v>0</v>
      </c>
    </row>
    <row r="51" spans="1:7" ht="25.5" x14ac:dyDescent="0.25">
      <c r="A51" s="4"/>
      <c r="B51" s="19"/>
      <c r="C51" s="111" t="s">
        <v>123</v>
      </c>
      <c r="D51" s="19"/>
      <c r="E51" s="30"/>
      <c r="F51" s="30"/>
      <c r="G51" s="21">
        <f>SUM(G48:G50)</f>
        <v>0</v>
      </c>
    </row>
    <row r="52" spans="1:7" x14ac:dyDescent="0.25">
      <c r="A52" s="16" t="s">
        <v>272</v>
      </c>
      <c r="B52" s="164" t="s">
        <v>51</v>
      </c>
      <c r="C52" s="164"/>
      <c r="D52" s="51"/>
      <c r="E52" s="30"/>
      <c r="F52" s="30"/>
      <c r="G52" s="119"/>
    </row>
    <row r="53" spans="1:7" ht="25.5" x14ac:dyDescent="0.25">
      <c r="A53" s="17" t="s">
        <v>317</v>
      </c>
      <c r="B53" s="52" t="s">
        <v>97</v>
      </c>
      <c r="C53" s="28" t="s">
        <v>32</v>
      </c>
      <c r="D53" s="52" t="s">
        <v>15</v>
      </c>
      <c r="E53" s="95">
        <v>2269.5</v>
      </c>
      <c r="F53" s="95"/>
      <c r="G53" s="119">
        <f t="shared" ref="G53:G62" si="5">E53*F53</f>
        <v>0</v>
      </c>
    </row>
    <row r="54" spans="1:7" ht="38.25" x14ac:dyDescent="0.25">
      <c r="A54" s="17" t="s">
        <v>318</v>
      </c>
      <c r="B54" s="52" t="s">
        <v>108</v>
      </c>
      <c r="C54" s="28" t="s">
        <v>52</v>
      </c>
      <c r="D54" s="52" t="s">
        <v>15</v>
      </c>
      <c r="E54" s="95">
        <v>2269.5</v>
      </c>
      <c r="F54" s="95"/>
      <c r="G54" s="119">
        <f t="shared" si="5"/>
        <v>0</v>
      </c>
    </row>
    <row r="55" spans="1:7" ht="38.25" x14ac:dyDescent="0.25">
      <c r="A55" s="17" t="s">
        <v>319</v>
      </c>
      <c r="B55" s="52" t="s">
        <v>107</v>
      </c>
      <c r="C55" s="28" t="s">
        <v>53</v>
      </c>
      <c r="D55" s="52" t="s">
        <v>15</v>
      </c>
      <c r="E55" s="95">
        <v>474.5</v>
      </c>
      <c r="F55" s="95"/>
      <c r="G55" s="119">
        <f t="shared" si="5"/>
        <v>0</v>
      </c>
    </row>
    <row r="56" spans="1:7" ht="38.25" x14ac:dyDescent="0.25">
      <c r="A56" s="17" t="s">
        <v>320</v>
      </c>
      <c r="B56" s="52" t="s">
        <v>107</v>
      </c>
      <c r="C56" s="28" t="s">
        <v>44</v>
      </c>
      <c r="D56" s="52" t="s">
        <v>15</v>
      </c>
      <c r="E56" s="95">
        <v>1795</v>
      </c>
      <c r="F56" s="95"/>
      <c r="G56" s="119">
        <f t="shared" si="5"/>
        <v>0</v>
      </c>
    </row>
    <row r="57" spans="1:7" ht="25.5" x14ac:dyDescent="0.25">
      <c r="A57" s="17" t="s">
        <v>321</v>
      </c>
      <c r="B57" s="52" t="s">
        <v>100</v>
      </c>
      <c r="C57" s="28" t="s">
        <v>35</v>
      </c>
      <c r="D57" s="52" t="s">
        <v>15</v>
      </c>
      <c r="E57" s="95">
        <v>2269.5</v>
      </c>
      <c r="F57" s="95"/>
      <c r="G57" s="119">
        <f t="shared" si="5"/>
        <v>0</v>
      </c>
    </row>
    <row r="58" spans="1:7" ht="38.25" x14ac:dyDescent="0.25">
      <c r="A58" s="17" t="s">
        <v>322</v>
      </c>
      <c r="B58" s="52" t="s">
        <v>101</v>
      </c>
      <c r="C58" s="28" t="s">
        <v>36</v>
      </c>
      <c r="D58" s="52" t="s">
        <v>15</v>
      </c>
      <c r="E58" s="95">
        <v>2269.5</v>
      </c>
      <c r="F58" s="95"/>
      <c r="G58" s="119">
        <f t="shared" si="5"/>
        <v>0</v>
      </c>
    </row>
    <row r="59" spans="1:7" ht="25.5" x14ac:dyDescent="0.25">
      <c r="A59" s="17" t="s">
        <v>323</v>
      </c>
      <c r="B59" s="52" t="s">
        <v>109</v>
      </c>
      <c r="C59" s="28" t="s">
        <v>54</v>
      </c>
      <c r="D59" s="52" t="s">
        <v>15</v>
      </c>
      <c r="E59" s="95">
        <v>474.5</v>
      </c>
      <c r="F59" s="95"/>
      <c r="G59" s="119">
        <f t="shared" si="5"/>
        <v>0</v>
      </c>
    </row>
    <row r="60" spans="1:7" ht="25.5" x14ac:dyDescent="0.25">
      <c r="A60" s="17" t="s">
        <v>324</v>
      </c>
      <c r="B60" s="52" t="s">
        <v>103</v>
      </c>
      <c r="C60" s="28" t="s">
        <v>38</v>
      </c>
      <c r="D60" s="52" t="s">
        <v>15</v>
      </c>
      <c r="E60" s="95">
        <v>474.5</v>
      </c>
      <c r="F60" s="95"/>
      <c r="G60" s="119">
        <f t="shared" si="5"/>
        <v>0</v>
      </c>
    </row>
    <row r="61" spans="1:7" ht="38.25" x14ac:dyDescent="0.25">
      <c r="A61" s="17" t="s">
        <v>325</v>
      </c>
      <c r="B61" s="52" t="s">
        <v>101</v>
      </c>
      <c r="C61" s="28" t="s">
        <v>39</v>
      </c>
      <c r="D61" s="52" t="s">
        <v>15</v>
      </c>
      <c r="E61" s="95">
        <v>474.5</v>
      </c>
      <c r="F61" s="95"/>
      <c r="G61" s="119">
        <f t="shared" si="5"/>
        <v>0</v>
      </c>
    </row>
    <row r="62" spans="1:7" ht="38.25" x14ac:dyDescent="0.25">
      <c r="A62" s="17" t="s">
        <v>326</v>
      </c>
      <c r="B62" s="52" t="s">
        <v>104</v>
      </c>
      <c r="C62" s="28" t="s">
        <v>55</v>
      </c>
      <c r="D62" s="52" t="s">
        <v>15</v>
      </c>
      <c r="E62" s="95">
        <v>2269.5</v>
      </c>
      <c r="F62" s="95"/>
      <c r="G62" s="119">
        <f t="shared" si="5"/>
        <v>0</v>
      </c>
    </row>
    <row r="63" spans="1:7" ht="25.5" x14ac:dyDescent="0.25">
      <c r="A63" s="4"/>
      <c r="B63" s="19"/>
      <c r="C63" s="3" t="s">
        <v>124</v>
      </c>
      <c r="D63" s="19"/>
      <c r="E63" s="30"/>
      <c r="F63" s="30"/>
      <c r="G63" s="21">
        <f>SUM(G53:G62)</f>
        <v>0</v>
      </c>
    </row>
    <row r="64" spans="1:7" ht="18" customHeight="1" x14ac:dyDescent="0.25">
      <c r="A64" s="16" t="s">
        <v>273</v>
      </c>
      <c r="B64" s="164" t="s">
        <v>57</v>
      </c>
      <c r="C64" s="164"/>
      <c r="D64" s="51"/>
      <c r="E64" s="30"/>
      <c r="F64" s="30"/>
      <c r="G64" s="119"/>
    </row>
    <row r="65" spans="1:7" ht="25.5" x14ac:dyDescent="0.25">
      <c r="A65" s="17" t="s">
        <v>327</v>
      </c>
      <c r="B65" s="52" t="s">
        <v>97</v>
      </c>
      <c r="C65" s="28" t="s">
        <v>32</v>
      </c>
      <c r="D65" s="52" t="s">
        <v>15</v>
      </c>
      <c r="E65" s="95">
        <v>742.5</v>
      </c>
      <c r="F65" s="95"/>
      <c r="G65" s="119">
        <f t="shared" ref="G65:G70" si="6">E65*F65</f>
        <v>0</v>
      </c>
    </row>
    <row r="66" spans="1:7" ht="38.25" x14ac:dyDescent="0.25">
      <c r="A66" s="17" t="s">
        <v>328</v>
      </c>
      <c r="B66" s="52" t="s">
        <v>98</v>
      </c>
      <c r="C66" s="28" t="s">
        <v>33</v>
      </c>
      <c r="D66" s="52" t="s">
        <v>11</v>
      </c>
      <c r="E66" s="95">
        <v>156</v>
      </c>
      <c r="F66" s="95"/>
      <c r="G66" s="119">
        <f t="shared" si="6"/>
        <v>0</v>
      </c>
    </row>
    <row r="67" spans="1:7" ht="38.25" x14ac:dyDescent="0.25">
      <c r="A67" s="17" t="s">
        <v>329</v>
      </c>
      <c r="B67" s="52" t="s">
        <v>108</v>
      </c>
      <c r="C67" s="28" t="s">
        <v>58</v>
      </c>
      <c r="D67" s="52" t="s">
        <v>15</v>
      </c>
      <c r="E67" s="95">
        <v>742.5</v>
      </c>
      <c r="F67" s="95"/>
      <c r="G67" s="119">
        <f t="shared" si="6"/>
        <v>0</v>
      </c>
    </row>
    <row r="68" spans="1:7" ht="38.25" x14ac:dyDescent="0.25">
      <c r="A68" s="17" t="s">
        <v>330</v>
      </c>
      <c r="B68" s="52" t="s">
        <v>99</v>
      </c>
      <c r="C68" s="28" t="s">
        <v>59</v>
      </c>
      <c r="D68" s="52" t="s">
        <v>15</v>
      </c>
      <c r="E68" s="95">
        <v>742.5</v>
      </c>
      <c r="F68" s="95"/>
      <c r="G68" s="119">
        <f t="shared" si="6"/>
        <v>0</v>
      </c>
    </row>
    <row r="69" spans="1:7" ht="25.5" x14ac:dyDescent="0.25">
      <c r="A69" s="17" t="s">
        <v>331</v>
      </c>
      <c r="B69" s="52" t="s">
        <v>110</v>
      </c>
      <c r="C69" s="28" t="s">
        <v>60</v>
      </c>
      <c r="D69" s="52" t="s">
        <v>15</v>
      </c>
      <c r="E69" s="95">
        <v>117</v>
      </c>
      <c r="F69" s="95"/>
      <c r="G69" s="119">
        <f t="shared" si="6"/>
        <v>0</v>
      </c>
    </row>
    <row r="70" spans="1:7" ht="38.25" x14ac:dyDescent="0.25">
      <c r="A70" s="17" t="s">
        <v>332</v>
      </c>
      <c r="B70" s="52" t="s">
        <v>106</v>
      </c>
      <c r="C70" s="28" t="s">
        <v>61</v>
      </c>
      <c r="D70" s="52" t="s">
        <v>15</v>
      </c>
      <c r="E70" s="95">
        <v>742.5</v>
      </c>
      <c r="F70" s="95"/>
      <c r="G70" s="119">
        <f t="shared" si="6"/>
        <v>0</v>
      </c>
    </row>
    <row r="71" spans="1:7" ht="25.5" x14ac:dyDescent="0.25">
      <c r="A71" s="4"/>
      <c r="B71" s="19"/>
      <c r="C71" s="3" t="s">
        <v>125</v>
      </c>
      <c r="D71" s="19"/>
      <c r="E71" s="30"/>
      <c r="F71" s="30"/>
      <c r="G71" s="21">
        <f>SUM(G65:G70)</f>
        <v>0</v>
      </c>
    </row>
    <row r="72" spans="1:7" x14ac:dyDescent="0.25">
      <c r="A72" s="16" t="s">
        <v>274</v>
      </c>
      <c r="B72" s="164" t="s">
        <v>63</v>
      </c>
      <c r="C72" s="164"/>
      <c r="D72" s="51"/>
      <c r="E72" s="30"/>
      <c r="F72" s="30"/>
      <c r="G72" s="119"/>
    </row>
    <row r="73" spans="1:7" ht="38.25" x14ac:dyDescent="0.25">
      <c r="A73" s="17" t="s">
        <v>333</v>
      </c>
      <c r="B73" s="52" t="s">
        <v>111</v>
      </c>
      <c r="C73" s="28" t="s">
        <v>64</v>
      </c>
      <c r="D73" s="52" t="s">
        <v>15</v>
      </c>
      <c r="E73" s="95">
        <v>9937</v>
      </c>
      <c r="F73" s="95"/>
      <c r="G73" s="119">
        <f t="shared" ref="G73:G76" si="7">E73*F73</f>
        <v>0</v>
      </c>
    </row>
    <row r="74" spans="1:7" ht="38.25" x14ac:dyDescent="0.25">
      <c r="A74" s="17" t="s">
        <v>334</v>
      </c>
      <c r="B74" s="52" t="s">
        <v>112</v>
      </c>
      <c r="C74" s="28" t="s">
        <v>65</v>
      </c>
      <c r="D74" s="52" t="s">
        <v>11</v>
      </c>
      <c r="E74" s="95">
        <v>5823</v>
      </c>
      <c r="F74" s="95"/>
      <c r="G74" s="119">
        <f t="shared" si="7"/>
        <v>0</v>
      </c>
    </row>
    <row r="75" spans="1:7" ht="38.25" x14ac:dyDescent="0.25">
      <c r="A75" s="17" t="s">
        <v>335</v>
      </c>
      <c r="B75" s="52" t="s">
        <v>113</v>
      </c>
      <c r="C75" s="28" t="s">
        <v>66</v>
      </c>
      <c r="D75" s="52" t="s">
        <v>11</v>
      </c>
      <c r="E75" s="95">
        <v>48</v>
      </c>
      <c r="F75" s="95"/>
      <c r="G75" s="119">
        <f t="shared" si="7"/>
        <v>0</v>
      </c>
    </row>
    <row r="76" spans="1:7" ht="25.5" x14ac:dyDescent="0.25">
      <c r="A76" s="17" t="s">
        <v>336</v>
      </c>
      <c r="B76" s="52" t="s">
        <v>92</v>
      </c>
      <c r="C76" s="28" t="s">
        <v>67</v>
      </c>
      <c r="D76" s="52" t="s">
        <v>11</v>
      </c>
      <c r="E76" s="95">
        <v>5823</v>
      </c>
      <c r="F76" s="95"/>
      <c r="G76" s="119">
        <f t="shared" si="7"/>
        <v>0</v>
      </c>
    </row>
    <row r="77" spans="1:7" x14ac:dyDescent="0.25">
      <c r="A77" s="4"/>
      <c r="B77" s="19"/>
      <c r="C77" s="3" t="s">
        <v>126</v>
      </c>
      <c r="D77" s="19"/>
      <c r="E77" s="30"/>
      <c r="F77" s="30"/>
      <c r="G77" s="21">
        <f>SUM(G73:G76)</f>
        <v>0</v>
      </c>
    </row>
    <row r="78" spans="1:7" x14ac:dyDescent="0.25">
      <c r="A78" s="16" t="s">
        <v>275</v>
      </c>
      <c r="B78" s="112" t="s">
        <v>69</v>
      </c>
      <c r="C78" s="24"/>
      <c r="D78" s="51"/>
      <c r="E78" s="30"/>
      <c r="F78" s="30"/>
      <c r="G78" s="119"/>
    </row>
    <row r="79" spans="1:7" ht="38.25" x14ac:dyDescent="0.25">
      <c r="A79" s="17" t="s">
        <v>337</v>
      </c>
      <c r="B79" s="52" t="s">
        <v>114</v>
      </c>
      <c r="C79" s="28" t="s">
        <v>70</v>
      </c>
      <c r="D79" s="52" t="s">
        <v>71</v>
      </c>
      <c r="E79" s="95">
        <v>25</v>
      </c>
      <c r="F79" s="95"/>
      <c r="G79" s="119">
        <f t="shared" ref="G79:G87" si="8">E79*F79</f>
        <v>0</v>
      </c>
    </row>
    <row r="80" spans="1:7" ht="25.5" x14ac:dyDescent="0.25">
      <c r="A80" s="17" t="s">
        <v>338</v>
      </c>
      <c r="B80" s="52" t="s">
        <v>115</v>
      </c>
      <c r="C80" s="28" t="s">
        <v>72</v>
      </c>
      <c r="D80" s="52" t="s">
        <v>71</v>
      </c>
      <c r="E80" s="95">
        <v>21</v>
      </c>
      <c r="F80" s="95"/>
      <c r="G80" s="119">
        <f t="shared" si="8"/>
        <v>0</v>
      </c>
    </row>
    <row r="81" spans="1:7" ht="25.5" x14ac:dyDescent="0.25">
      <c r="A81" s="17" t="s">
        <v>339</v>
      </c>
      <c r="B81" s="52" t="s">
        <v>115</v>
      </c>
      <c r="C81" s="28" t="s">
        <v>73</v>
      </c>
      <c r="D81" s="52" t="s">
        <v>71</v>
      </c>
      <c r="E81" s="95">
        <v>32</v>
      </c>
      <c r="F81" s="95"/>
      <c r="G81" s="119">
        <f t="shared" si="8"/>
        <v>0</v>
      </c>
    </row>
    <row r="82" spans="1:7" ht="63.75" x14ac:dyDescent="0.25">
      <c r="A82" s="17" t="s">
        <v>340</v>
      </c>
      <c r="B82" s="52" t="s">
        <v>116</v>
      </c>
      <c r="C82" s="28" t="s">
        <v>74</v>
      </c>
      <c r="D82" s="52" t="s">
        <v>15</v>
      </c>
      <c r="E82" s="95">
        <v>3559.5</v>
      </c>
      <c r="F82" s="95"/>
      <c r="G82" s="119">
        <f t="shared" si="8"/>
        <v>0</v>
      </c>
    </row>
    <row r="83" spans="1:7" ht="38.25" x14ac:dyDescent="0.25">
      <c r="A83" s="17" t="s">
        <v>341</v>
      </c>
      <c r="B83" s="52" t="s">
        <v>107</v>
      </c>
      <c r="C83" s="28" t="s">
        <v>75</v>
      </c>
      <c r="D83" s="52" t="s">
        <v>15</v>
      </c>
      <c r="E83" s="95">
        <v>264</v>
      </c>
      <c r="F83" s="95"/>
      <c r="G83" s="119">
        <f t="shared" si="8"/>
        <v>0</v>
      </c>
    </row>
    <row r="84" spans="1:7" ht="51" x14ac:dyDescent="0.25">
      <c r="A84" s="17" t="s">
        <v>342</v>
      </c>
      <c r="B84" s="52" t="s">
        <v>98</v>
      </c>
      <c r="C84" s="110" t="s">
        <v>129</v>
      </c>
      <c r="D84" s="52" t="s">
        <v>15</v>
      </c>
      <c r="E84" s="95">
        <v>2.48</v>
      </c>
      <c r="F84" s="95"/>
      <c r="G84" s="119">
        <f t="shared" si="8"/>
        <v>0</v>
      </c>
    </row>
    <row r="85" spans="1:7" ht="51" x14ac:dyDescent="0.25">
      <c r="A85" s="17" t="s">
        <v>343</v>
      </c>
      <c r="B85" s="52" t="s">
        <v>117</v>
      </c>
      <c r="C85" s="110" t="s">
        <v>130</v>
      </c>
      <c r="D85" s="52" t="s">
        <v>15</v>
      </c>
      <c r="E85" s="95">
        <v>2.75</v>
      </c>
      <c r="F85" s="95"/>
      <c r="G85" s="119">
        <f t="shared" si="8"/>
        <v>0</v>
      </c>
    </row>
    <row r="86" spans="1:7" ht="38.25" x14ac:dyDescent="0.25">
      <c r="A86" s="17" t="s">
        <v>344</v>
      </c>
      <c r="B86" s="52" t="s">
        <v>107</v>
      </c>
      <c r="C86" s="28" t="s">
        <v>77</v>
      </c>
      <c r="D86" s="52" t="s">
        <v>78</v>
      </c>
      <c r="E86" s="95">
        <v>1</v>
      </c>
      <c r="F86" s="95"/>
      <c r="G86" s="119">
        <f t="shared" si="8"/>
        <v>0</v>
      </c>
    </row>
    <row r="87" spans="1:7" ht="38.25" x14ac:dyDescent="0.25">
      <c r="A87" s="17" t="s">
        <v>345</v>
      </c>
      <c r="B87" s="52" t="s">
        <v>107</v>
      </c>
      <c r="C87" s="28" t="s">
        <v>79</v>
      </c>
      <c r="D87" s="52" t="s">
        <v>78</v>
      </c>
      <c r="E87" s="95">
        <v>1</v>
      </c>
      <c r="F87" s="95"/>
      <c r="G87" s="119">
        <f t="shared" si="8"/>
        <v>0</v>
      </c>
    </row>
    <row r="88" spans="1:7" x14ac:dyDescent="0.25">
      <c r="A88" s="17"/>
      <c r="B88" s="19"/>
      <c r="C88" s="3" t="s">
        <v>127</v>
      </c>
      <c r="D88" s="19"/>
      <c r="E88" s="30"/>
      <c r="F88" s="30"/>
      <c r="G88" s="21">
        <f>SUM(G79:G87)</f>
        <v>0</v>
      </c>
    </row>
    <row r="89" spans="1:7" ht="23.25" customHeight="1" x14ac:dyDescent="0.25">
      <c r="A89" s="173" t="s">
        <v>276</v>
      </c>
      <c r="B89" s="173"/>
      <c r="C89" s="173"/>
      <c r="D89" s="173"/>
      <c r="E89" s="173"/>
      <c r="F89" s="173"/>
      <c r="G89" s="173"/>
    </row>
    <row r="90" spans="1:7" x14ac:dyDescent="0.25">
      <c r="A90" s="16" t="s">
        <v>277</v>
      </c>
      <c r="B90" s="164" t="s">
        <v>131</v>
      </c>
      <c r="C90" s="164"/>
      <c r="D90" s="14"/>
      <c r="E90" s="21"/>
      <c r="F90" s="21"/>
      <c r="G90" s="119"/>
    </row>
    <row r="91" spans="1:7" ht="25.5" x14ac:dyDescent="0.25">
      <c r="A91" s="17" t="s">
        <v>346</v>
      </c>
      <c r="B91" s="22" t="s">
        <v>97</v>
      </c>
      <c r="C91" s="110" t="s">
        <v>32</v>
      </c>
      <c r="D91" s="114" t="s">
        <v>15</v>
      </c>
      <c r="E91" s="119">
        <v>260.5</v>
      </c>
      <c r="F91" s="119"/>
      <c r="G91" s="119">
        <f t="shared" ref="G91:G95" si="9">E91*F91</f>
        <v>0</v>
      </c>
    </row>
    <row r="92" spans="1:7" ht="38.25" x14ac:dyDescent="0.25">
      <c r="A92" s="17" t="s">
        <v>347</v>
      </c>
      <c r="B92" s="22" t="s">
        <v>98</v>
      </c>
      <c r="C92" s="110" t="s">
        <v>33</v>
      </c>
      <c r="D92" s="114" t="s">
        <v>11</v>
      </c>
      <c r="E92" s="119">
        <v>128</v>
      </c>
      <c r="F92" s="119"/>
      <c r="G92" s="119">
        <f t="shared" si="9"/>
        <v>0</v>
      </c>
    </row>
    <row r="93" spans="1:7" ht="38.25" x14ac:dyDescent="0.25">
      <c r="A93" s="17" t="s">
        <v>348</v>
      </c>
      <c r="B93" s="22" t="s">
        <v>99</v>
      </c>
      <c r="C93" s="110" t="s">
        <v>34</v>
      </c>
      <c r="D93" s="114" t="s">
        <v>15</v>
      </c>
      <c r="E93" s="119">
        <v>260.5</v>
      </c>
      <c r="F93" s="119"/>
      <c r="G93" s="119">
        <f t="shared" si="9"/>
        <v>0</v>
      </c>
    </row>
    <row r="94" spans="1:7" ht="38.25" x14ac:dyDescent="0.25">
      <c r="A94" s="17" t="s">
        <v>349</v>
      </c>
      <c r="B94" s="22" t="s">
        <v>106</v>
      </c>
      <c r="C94" s="110" t="s">
        <v>132</v>
      </c>
      <c r="D94" s="114" t="s">
        <v>15</v>
      </c>
      <c r="E94" s="119">
        <v>259.5</v>
      </c>
      <c r="F94" s="119"/>
      <c r="G94" s="119">
        <f t="shared" si="9"/>
        <v>0</v>
      </c>
    </row>
    <row r="95" spans="1:7" ht="38.25" x14ac:dyDescent="0.25">
      <c r="A95" s="17" t="s">
        <v>350</v>
      </c>
      <c r="B95" s="22" t="s">
        <v>106</v>
      </c>
      <c r="C95" s="110" t="s">
        <v>133</v>
      </c>
      <c r="D95" s="114" t="s">
        <v>15</v>
      </c>
      <c r="E95" s="119">
        <v>1</v>
      </c>
      <c r="F95" s="119"/>
      <c r="G95" s="119">
        <f t="shared" si="9"/>
        <v>0</v>
      </c>
    </row>
    <row r="96" spans="1:7" x14ac:dyDescent="0.25">
      <c r="A96" s="4"/>
      <c r="B96" s="23"/>
      <c r="C96" s="23" t="s">
        <v>134</v>
      </c>
      <c r="D96" s="3"/>
      <c r="E96" s="21"/>
      <c r="F96" s="21"/>
      <c r="G96" s="21">
        <f>SUM(G91:G95)</f>
        <v>0</v>
      </c>
    </row>
    <row r="97" spans="1:7" x14ac:dyDescent="0.25">
      <c r="A97" s="16" t="s">
        <v>278</v>
      </c>
      <c r="B97" s="168" t="s">
        <v>63</v>
      </c>
      <c r="C97" s="168"/>
      <c r="D97" s="14"/>
      <c r="E97" s="21"/>
      <c r="F97" s="21"/>
      <c r="G97" s="119"/>
    </row>
    <row r="98" spans="1:7" ht="51" x14ac:dyDescent="0.25">
      <c r="A98" s="17" t="s">
        <v>351</v>
      </c>
      <c r="B98" s="22" t="s">
        <v>111</v>
      </c>
      <c r="C98" s="110" t="s">
        <v>135</v>
      </c>
      <c r="D98" s="114" t="s">
        <v>15</v>
      </c>
      <c r="E98" s="119">
        <v>26.05</v>
      </c>
      <c r="F98" s="119"/>
      <c r="G98" s="119">
        <f t="shared" ref="G98:G100" si="10">E98*F98</f>
        <v>0</v>
      </c>
    </row>
    <row r="99" spans="1:7" ht="38.25" x14ac:dyDescent="0.25">
      <c r="A99" s="17" t="s">
        <v>352</v>
      </c>
      <c r="B99" s="22" t="s">
        <v>112</v>
      </c>
      <c r="C99" s="110" t="s">
        <v>65</v>
      </c>
      <c r="D99" s="114" t="s">
        <v>11</v>
      </c>
      <c r="E99" s="119">
        <v>240</v>
      </c>
      <c r="F99" s="119"/>
      <c r="G99" s="119">
        <f t="shared" si="10"/>
        <v>0</v>
      </c>
    </row>
    <row r="100" spans="1:7" ht="25.5" x14ac:dyDescent="0.25">
      <c r="A100" s="17" t="s">
        <v>353</v>
      </c>
      <c r="B100" s="22" t="s">
        <v>92</v>
      </c>
      <c r="C100" s="110" t="s">
        <v>67</v>
      </c>
      <c r="D100" s="114" t="s">
        <v>11</v>
      </c>
      <c r="E100" s="119">
        <v>240</v>
      </c>
      <c r="F100" s="119"/>
      <c r="G100" s="119">
        <f t="shared" si="10"/>
        <v>0</v>
      </c>
    </row>
    <row r="101" spans="1:7" x14ac:dyDescent="0.25">
      <c r="A101" s="4"/>
      <c r="B101" s="23"/>
      <c r="C101" s="23" t="s">
        <v>126</v>
      </c>
      <c r="D101" s="3"/>
      <c r="E101" s="21"/>
      <c r="F101" s="21"/>
      <c r="G101" s="21">
        <f>SUM(G98:G100)</f>
        <v>0</v>
      </c>
    </row>
    <row r="102" spans="1:7" x14ac:dyDescent="0.25">
      <c r="A102" s="16" t="s">
        <v>279</v>
      </c>
      <c r="B102" s="112" t="s">
        <v>69</v>
      </c>
      <c r="C102" s="24"/>
      <c r="D102" s="14"/>
      <c r="E102" s="21"/>
      <c r="F102" s="21"/>
      <c r="G102" s="119"/>
    </row>
    <row r="103" spans="1:7" ht="38.25" x14ac:dyDescent="0.25">
      <c r="A103" s="17" t="s">
        <v>354</v>
      </c>
      <c r="B103" s="22" t="s">
        <v>95</v>
      </c>
      <c r="C103" s="110" t="s">
        <v>136</v>
      </c>
      <c r="D103" s="114" t="s">
        <v>9</v>
      </c>
      <c r="E103" s="119">
        <v>24.5</v>
      </c>
      <c r="F103" s="119"/>
      <c r="G103" s="119">
        <f t="shared" ref="G103:G106" si="11">E103*F103</f>
        <v>0</v>
      </c>
    </row>
    <row r="104" spans="1:7" ht="25.5" x14ac:dyDescent="0.25">
      <c r="A104" s="17" t="s">
        <v>355</v>
      </c>
      <c r="B104" s="22" t="s">
        <v>94</v>
      </c>
      <c r="C104" s="110" t="s">
        <v>137</v>
      </c>
      <c r="D104" s="114" t="s">
        <v>11</v>
      </c>
      <c r="E104" s="119">
        <v>2.02</v>
      </c>
      <c r="F104" s="119"/>
      <c r="G104" s="119">
        <f t="shared" si="11"/>
        <v>0</v>
      </c>
    </row>
    <row r="105" spans="1:7" ht="38.25" x14ac:dyDescent="0.25">
      <c r="A105" s="17" t="s">
        <v>356</v>
      </c>
      <c r="B105" s="22" t="s">
        <v>98</v>
      </c>
      <c r="C105" s="110" t="s">
        <v>76</v>
      </c>
      <c r="D105" s="114" t="s">
        <v>15</v>
      </c>
      <c r="E105" s="119">
        <v>11.03</v>
      </c>
      <c r="F105" s="119"/>
      <c r="G105" s="119">
        <f t="shared" si="11"/>
        <v>0</v>
      </c>
    </row>
    <row r="106" spans="1:7" ht="51" x14ac:dyDescent="0.25">
      <c r="A106" s="17" t="s">
        <v>357</v>
      </c>
      <c r="B106" s="22" t="s">
        <v>117</v>
      </c>
      <c r="C106" s="110" t="s">
        <v>138</v>
      </c>
      <c r="D106" s="114" t="s">
        <v>15</v>
      </c>
      <c r="E106" s="119">
        <v>10</v>
      </c>
      <c r="F106" s="119"/>
      <c r="G106" s="119">
        <f t="shared" si="11"/>
        <v>0</v>
      </c>
    </row>
    <row r="107" spans="1:7" x14ac:dyDescent="0.25">
      <c r="A107" s="4"/>
      <c r="B107" s="23"/>
      <c r="C107" s="23" t="s">
        <v>127</v>
      </c>
      <c r="D107" s="3"/>
      <c r="E107" s="21"/>
      <c r="F107" s="21"/>
      <c r="G107" s="21">
        <f>SUM(G103:G106)</f>
        <v>0</v>
      </c>
    </row>
    <row r="108" spans="1:7" ht="15.75" x14ac:dyDescent="0.25">
      <c r="A108" s="174" t="s">
        <v>280</v>
      </c>
      <c r="B108" s="174"/>
      <c r="C108" s="174"/>
      <c r="D108" s="174"/>
      <c r="E108" s="174"/>
      <c r="F108" s="174"/>
      <c r="G108" s="174"/>
    </row>
    <row r="109" spans="1:7" x14ac:dyDescent="0.25">
      <c r="A109" s="16" t="s">
        <v>281</v>
      </c>
      <c r="B109" s="113"/>
      <c r="C109" s="113" t="s">
        <v>139</v>
      </c>
      <c r="D109" s="14"/>
      <c r="E109" s="21"/>
      <c r="F109" s="21"/>
      <c r="G109" s="119"/>
    </row>
    <row r="110" spans="1:7" ht="51" x14ac:dyDescent="0.25">
      <c r="A110" s="17" t="s">
        <v>358</v>
      </c>
      <c r="B110" s="22" t="s">
        <v>140</v>
      </c>
      <c r="C110" s="110" t="s">
        <v>141</v>
      </c>
      <c r="D110" s="114" t="s">
        <v>11</v>
      </c>
      <c r="E110" s="119">
        <v>1431</v>
      </c>
      <c r="F110" s="119"/>
      <c r="G110" s="119">
        <f t="shared" ref="G110:G115" si="12">E110*F110</f>
        <v>0</v>
      </c>
    </row>
    <row r="111" spans="1:7" ht="51" x14ac:dyDescent="0.25">
      <c r="A111" s="17" t="s">
        <v>359</v>
      </c>
      <c r="B111" s="22" t="s">
        <v>142</v>
      </c>
      <c r="C111" s="110" t="s">
        <v>143</v>
      </c>
      <c r="D111" s="114" t="s">
        <v>11</v>
      </c>
      <c r="E111" s="119">
        <v>2266</v>
      </c>
      <c r="F111" s="119"/>
      <c r="G111" s="119">
        <f t="shared" si="12"/>
        <v>0</v>
      </c>
    </row>
    <row r="112" spans="1:7" ht="38.25" x14ac:dyDescent="0.25">
      <c r="A112" s="17" t="s">
        <v>360</v>
      </c>
      <c r="B112" s="22" t="s">
        <v>144</v>
      </c>
      <c r="C112" s="110" t="s">
        <v>145</v>
      </c>
      <c r="D112" s="114" t="s">
        <v>71</v>
      </c>
      <c r="E112" s="119">
        <v>1940</v>
      </c>
      <c r="F112" s="119"/>
      <c r="G112" s="119">
        <f t="shared" si="12"/>
        <v>0</v>
      </c>
    </row>
    <row r="113" spans="1:7" ht="38.25" x14ac:dyDescent="0.25">
      <c r="A113" s="17" t="s">
        <v>361</v>
      </c>
      <c r="B113" s="22" t="s">
        <v>146</v>
      </c>
      <c r="C113" s="110" t="s">
        <v>147</v>
      </c>
      <c r="D113" s="114" t="s">
        <v>71</v>
      </c>
      <c r="E113" s="119">
        <v>50</v>
      </c>
      <c r="F113" s="119"/>
      <c r="G113" s="119">
        <f t="shared" si="12"/>
        <v>0</v>
      </c>
    </row>
    <row r="114" spans="1:7" ht="25.5" x14ac:dyDescent="0.25">
      <c r="A114" s="17" t="s">
        <v>362</v>
      </c>
      <c r="B114" s="22" t="s">
        <v>148</v>
      </c>
      <c r="C114" s="110" t="s">
        <v>149</v>
      </c>
      <c r="D114" s="114" t="s">
        <v>150</v>
      </c>
      <c r="E114" s="119">
        <v>2000</v>
      </c>
      <c r="F114" s="119"/>
      <c r="G114" s="119">
        <f t="shared" si="12"/>
        <v>0</v>
      </c>
    </row>
    <row r="115" spans="1:7" ht="25.5" x14ac:dyDescent="0.25">
      <c r="A115" s="17" t="s">
        <v>363</v>
      </c>
      <c r="B115" s="22" t="s">
        <v>148</v>
      </c>
      <c r="C115" s="110" t="s">
        <v>151</v>
      </c>
      <c r="D115" s="114" t="s">
        <v>152</v>
      </c>
      <c r="E115" s="119">
        <v>1</v>
      </c>
      <c r="F115" s="119"/>
      <c r="G115" s="119">
        <f t="shared" si="12"/>
        <v>0</v>
      </c>
    </row>
    <row r="116" spans="1:7" ht="25.5" x14ac:dyDescent="0.25">
      <c r="A116" s="4"/>
      <c r="B116" s="23"/>
      <c r="C116" s="23" t="s">
        <v>153</v>
      </c>
      <c r="D116" s="3"/>
      <c r="E116" s="21"/>
      <c r="F116" s="21"/>
      <c r="G116" s="21">
        <f>SUM(G110:G115)</f>
        <v>0</v>
      </c>
    </row>
    <row r="117" spans="1:7" x14ac:dyDescent="0.25">
      <c r="A117" s="16" t="s">
        <v>282</v>
      </c>
      <c r="B117" s="172" t="s">
        <v>154</v>
      </c>
      <c r="C117" s="172"/>
      <c r="D117" s="14"/>
      <c r="E117" s="21"/>
      <c r="F117" s="21"/>
      <c r="G117" s="119"/>
    </row>
    <row r="118" spans="1:7" ht="25.5" x14ac:dyDescent="0.25">
      <c r="A118" s="17" t="s">
        <v>364</v>
      </c>
      <c r="B118" s="22" t="s">
        <v>155</v>
      </c>
      <c r="C118" s="110" t="s">
        <v>156</v>
      </c>
      <c r="D118" s="114" t="s">
        <v>9</v>
      </c>
      <c r="E118" s="119">
        <v>122.8</v>
      </c>
      <c r="F118" s="119"/>
      <c r="G118" s="119">
        <f t="shared" ref="G118:G132" si="13">E118*F118</f>
        <v>0</v>
      </c>
    </row>
    <row r="119" spans="1:7" ht="25.5" x14ac:dyDescent="0.25">
      <c r="A119" s="17" t="s">
        <v>365</v>
      </c>
      <c r="B119" s="22" t="s">
        <v>157</v>
      </c>
      <c r="C119" s="110" t="s">
        <v>158</v>
      </c>
      <c r="D119" s="114" t="s">
        <v>9</v>
      </c>
      <c r="E119" s="119">
        <v>422.6</v>
      </c>
      <c r="F119" s="119"/>
      <c r="G119" s="119">
        <f t="shared" si="13"/>
        <v>0</v>
      </c>
    </row>
    <row r="120" spans="1:7" ht="25.5" x14ac:dyDescent="0.25">
      <c r="A120" s="17" t="s">
        <v>366</v>
      </c>
      <c r="B120" s="22" t="s">
        <v>159</v>
      </c>
      <c r="C120" s="110" t="s">
        <v>160</v>
      </c>
      <c r="D120" s="114" t="s">
        <v>9</v>
      </c>
      <c r="E120" s="119">
        <v>246.8</v>
      </c>
      <c r="F120" s="119"/>
      <c r="G120" s="119">
        <f t="shared" si="13"/>
        <v>0</v>
      </c>
    </row>
    <row r="121" spans="1:7" ht="25.5" x14ac:dyDescent="0.25">
      <c r="A121" s="17" t="s">
        <v>367</v>
      </c>
      <c r="B121" s="22" t="s">
        <v>161</v>
      </c>
      <c r="C121" s="110" t="s">
        <v>162</v>
      </c>
      <c r="D121" s="114" t="s">
        <v>9</v>
      </c>
      <c r="E121" s="119">
        <v>256.7</v>
      </c>
      <c r="F121" s="119"/>
      <c r="G121" s="119">
        <f t="shared" si="13"/>
        <v>0</v>
      </c>
    </row>
    <row r="122" spans="1:7" ht="38.25" x14ac:dyDescent="0.25">
      <c r="A122" s="17" t="s">
        <v>368</v>
      </c>
      <c r="B122" s="22" t="s">
        <v>163</v>
      </c>
      <c r="C122" s="110" t="s">
        <v>164</v>
      </c>
      <c r="D122" s="114" t="s">
        <v>71</v>
      </c>
      <c r="E122" s="119">
        <v>6</v>
      </c>
      <c r="F122" s="119"/>
      <c r="G122" s="119">
        <f t="shared" si="13"/>
        <v>0</v>
      </c>
    </row>
    <row r="123" spans="1:7" ht="38.25" x14ac:dyDescent="0.25">
      <c r="A123" s="17" t="s">
        <v>369</v>
      </c>
      <c r="B123" s="22" t="s">
        <v>165</v>
      </c>
      <c r="C123" s="110" t="s">
        <v>166</v>
      </c>
      <c r="D123" s="114" t="s">
        <v>71</v>
      </c>
      <c r="E123" s="119">
        <v>6</v>
      </c>
      <c r="F123" s="119"/>
      <c r="G123" s="119">
        <f t="shared" si="13"/>
        <v>0</v>
      </c>
    </row>
    <row r="124" spans="1:7" ht="38.25" x14ac:dyDescent="0.25">
      <c r="A124" s="17" t="s">
        <v>370</v>
      </c>
      <c r="B124" s="22" t="s">
        <v>163</v>
      </c>
      <c r="C124" s="110" t="s">
        <v>167</v>
      </c>
      <c r="D124" s="114" t="s">
        <v>71</v>
      </c>
      <c r="E124" s="119">
        <v>19</v>
      </c>
      <c r="F124" s="119"/>
      <c r="G124" s="119">
        <f t="shared" si="13"/>
        <v>0</v>
      </c>
    </row>
    <row r="125" spans="1:7" ht="38.25" x14ac:dyDescent="0.25">
      <c r="A125" s="17" t="s">
        <v>371</v>
      </c>
      <c r="B125" s="22" t="s">
        <v>168</v>
      </c>
      <c r="C125" s="110" t="s">
        <v>169</v>
      </c>
      <c r="D125" s="114" t="s">
        <v>71</v>
      </c>
      <c r="E125" s="119">
        <v>19</v>
      </c>
      <c r="F125" s="119"/>
      <c r="G125" s="119">
        <f t="shared" si="13"/>
        <v>0</v>
      </c>
    </row>
    <row r="126" spans="1:7" ht="38.25" x14ac:dyDescent="0.25">
      <c r="A126" s="17" t="s">
        <v>372</v>
      </c>
      <c r="B126" s="22" t="s">
        <v>170</v>
      </c>
      <c r="C126" s="110" t="s">
        <v>171</v>
      </c>
      <c r="D126" s="114" t="s">
        <v>11</v>
      </c>
      <c r="E126" s="119">
        <v>6.64</v>
      </c>
      <c r="F126" s="119"/>
      <c r="G126" s="119">
        <f t="shared" si="13"/>
        <v>0</v>
      </c>
    </row>
    <row r="127" spans="1:7" ht="38.25" x14ac:dyDescent="0.25">
      <c r="A127" s="17" t="s">
        <v>373</v>
      </c>
      <c r="B127" s="22" t="s">
        <v>148</v>
      </c>
      <c r="C127" s="110" t="s">
        <v>172</v>
      </c>
      <c r="D127" s="114" t="s">
        <v>9</v>
      </c>
      <c r="E127" s="119">
        <v>13</v>
      </c>
      <c r="F127" s="119"/>
      <c r="G127" s="119">
        <f t="shared" si="13"/>
        <v>0</v>
      </c>
    </row>
    <row r="128" spans="1:7" ht="38.25" x14ac:dyDescent="0.25">
      <c r="A128" s="17" t="s">
        <v>374</v>
      </c>
      <c r="B128" s="22" t="s">
        <v>173</v>
      </c>
      <c r="C128" s="110" t="s">
        <v>174</v>
      </c>
      <c r="D128" s="114" t="s">
        <v>71</v>
      </c>
      <c r="E128" s="119">
        <v>27</v>
      </c>
      <c r="F128" s="119"/>
      <c r="G128" s="119">
        <f t="shared" si="13"/>
        <v>0</v>
      </c>
    </row>
    <row r="129" spans="1:7" ht="25.5" x14ac:dyDescent="0.25">
      <c r="A129" s="17" t="s">
        <v>375</v>
      </c>
      <c r="B129" s="22" t="s">
        <v>175</v>
      </c>
      <c r="C129" s="110" t="s">
        <v>176</v>
      </c>
      <c r="D129" s="114" t="s">
        <v>71</v>
      </c>
      <c r="E129" s="119">
        <v>3</v>
      </c>
      <c r="F129" s="119"/>
      <c r="G129" s="119">
        <f t="shared" si="13"/>
        <v>0</v>
      </c>
    </row>
    <row r="130" spans="1:7" ht="38.25" x14ac:dyDescent="0.25">
      <c r="A130" s="17" t="s">
        <v>376</v>
      </c>
      <c r="B130" s="22" t="s">
        <v>177</v>
      </c>
      <c r="C130" s="110" t="s">
        <v>178</v>
      </c>
      <c r="D130" s="114" t="s">
        <v>11</v>
      </c>
      <c r="E130" s="119">
        <v>11</v>
      </c>
      <c r="F130" s="119"/>
      <c r="G130" s="119">
        <f t="shared" si="13"/>
        <v>0</v>
      </c>
    </row>
    <row r="131" spans="1:7" ht="25.5" x14ac:dyDescent="0.25">
      <c r="A131" s="17" t="s">
        <v>377</v>
      </c>
      <c r="B131" s="22" t="s">
        <v>148</v>
      </c>
      <c r="C131" s="110" t="s">
        <v>179</v>
      </c>
      <c r="D131" s="114" t="s">
        <v>152</v>
      </c>
      <c r="E131" s="119">
        <v>3</v>
      </c>
      <c r="F131" s="119"/>
      <c r="G131" s="119">
        <f t="shared" si="13"/>
        <v>0</v>
      </c>
    </row>
    <row r="132" spans="1:7" ht="25.5" x14ac:dyDescent="0.25">
      <c r="A132" s="17" t="s">
        <v>378</v>
      </c>
      <c r="B132" s="22" t="s">
        <v>148</v>
      </c>
      <c r="C132" s="110" t="s">
        <v>180</v>
      </c>
      <c r="D132" s="114" t="s">
        <v>152</v>
      </c>
      <c r="E132" s="119">
        <v>3</v>
      </c>
      <c r="F132" s="119"/>
      <c r="G132" s="119">
        <f t="shared" si="13"/>
        <v>0</v>
      </c>
    </row>
    <row r="133" spans="1:7" x14ac:dyDescent="0.25">
      <c r="A133" s="4"/>
      <c r="B133" s="23"/>
      <c r="C133" s="23" t="s">
        <v>181</v>
      </c>
      <c r="D133" s="3"/>
      <c r="E133" s="21"/>
      <c r="F133" s="21"/>
      <c r="G133" s="21">
        <f>SUM(G118:G132)</f>
        <v>0</v>
      </c>
    </row>
    <row r="134" spans="1:7" ht="15.75" x14ac:dyDescent="0.25">
      <c r="A134" s="175" t="s">
        <v>283</v>
      </c>
      <c r="B134" s="175"/>
      <c r="C134" s="175"/>
      <c r="D134" s="175"/>
      <c r="E134" s="175"/>
      <c r="F134" s="175"/>
      <c r="G134" s="175"/>
    </row>
    <row r="135" spans="1:7" x14ac:dyDescent="0.25">
      <c r="A135" s="16" t="s">
        <v>284</v>
      </c>
      <c r="B135" s="171" t="s">
        <v>182</v>
      </c>
      <c r="C135" s="171"/>
      <c r="D135" s="171"/>
      <c r="E135" s="171"/>
      <c r="F135" s="171"/>
      <c r="G135" s="119"/>
    </row>
    <row r="136" spans="1:7" ht="76.5" x14ac:dyDescent="0.25">
      <c r="A136" s="17" t="s">
        <v>379</v>
      </c>
      <c r="B136" s="22" t="s">
        <v>183</v>
      </c>
      <c r="C136" s="110" t="s">
        <v>184</v>
      </c>
      <c r="D136" s="114" t="s">
        <v>71</v>
      </c>
      <c r="E136" s="119">
        <v>45</v>
      </c>
      <c r="F136" s="119"/>
      <c r="G136" s="119">
        <f t="shared" ref="G136:G146" si="14">E136*F136</f>
        <v>0</v>
      </c>
    </row>
    <row r="137" spans="1:7" ht="38.25" x14ac:dyDescent="0.25">
      <c r="A137" s="17" t="s">
        <v>380</v>
      </c>
      <c r="B137" s="22" t="s">
        <v>185</v>
      </c>
      <c r="C137" s="110" t="s">
        <v>186</v>
      </c>
      <c r="D137" s="114" t="s">
        <v>71</v>
      </c>
      <c r="E137" s="119">
        <v>12</v>
      </c>
      <c r="F137" s="119"/>
      <c r="G137" s="119">
        <f t="shared" si="14"/>
        <v>0</v>
      </c>
    </row>
    <row r="138" spans="1:7" ht="25.5" x14ac:dyDescent="0.25">
      <c r="A138" s="17" t="s">
        <v>381</v>
      </c>
      <c r="B138" s="22" t="s">
        <v>187</v>
      </c>
      <c r="C138" s="110" t="s">
        <v>188</v>
      </c>
      <c r="D138" s="114" t="s">
        <v>71</v>
      </c>
      <c r="E138" s="119">
        <v>1</v>
      </c>
      <c r="F138" s="119"/>
      <c r="G138" s="119">
        <f t="shared" si="14"/>
        <v>0</v>
      </c>
    </row>
    <row r="139" spans="1:7" ht="25.5" x14ac:dyDescent="0.25">
      <c r="A139" s="17" t="s">
        <v>382</v>
      </c>
      <c r="B139" s="22" t="s">
        <v>189</v>
      </c>
      <c r="C139" s="110" t="s">
        <v>190</v>
      </c>
      <c r="D139" s="114" t="s">
        <v>71</v>
      </c>
      <c r="E139" s="119">
        <v>45</v>
      </c>
      <c r="F139" s="119"/>
      <c r="G139" s="119">
        <f t="shared" si="14"/>
        <v>0</v>
      </c>
    </row>
    <row r="140" spans="1:7" ht="25.5" x14ac:dyDescent="0.25">
      <c r="A140" s="17" t="s">
        <v>383</v>
      </c>
      <c r="B140" s="22" t="s">
        <v>191</v>
      </c>
      <c r="C140" s="110" t="s">
        <v>192</v>
      </c>
      <c r="D140" s="114" t="s">
        <v>71</v>
      </c>
      <c r="E140" s="119">
        <v>12</v>
      </c>
      <c r="F140" s="119"/>
      <c r="G140" s="119">
        <f t="shared" si="14"/>
        <v>0</v>
      </c>
    </row>
    <row r="141" spans="1:7" ht="25.5" x14ac:dyDescent="0.25">
      <c r="A141" s="17" t="s">
        <v>384</v>
      </c>
      <c r="B141" s="22" t="s">
        <v>193</v>
      </c>
      <c r="C141" s="110" t="s">
        <v>194</v>
      </c>
      <c r="D141" s="114" t="s">
        <v>71</v>
      </c>
      <c r="E141" s="119">
        <v>1</v>
      </c>
      <c r="F141" s="119"/>
      <c r="G141" s="119">
        <f t="shared" si="14"/>
        <v>0</v>
      </c>
    </row>
    <row r="142" spans="1:7" ht="38.25" x14ac:dyDescent="0.25">
      <c r="A142" s="17" t="s">
        <v>385</v>
      </c>
      <c r="B142" s="22" t="s">
        <v>195</v>
      </c>
      <c r="C142" s="110" t="s">
        <v>196</v>
      </c>
      <c r="D142" s="114" t="s">
        <v>197</v>
      </c>
      <c r="E142" s="119">
        <v>5.79</v>
      </c>
      <c r="F142" s="119"/>
      <c r="G142" s="119">
        <f t="shared" si="14"/>
        <v>0</v>
      </c>
    </row>
    <row r="143" spans="1:7" ht="38.25" x14ac:dyDescent="0.25">
      <c r="A143" s="17" t="s">
        <v>386</v>
      </c>
      <c r="B143" s="22" t="s">
        <v>198</v>
      </c>
      <c r="C143" s="110" t="s">
        <v>199</v>
      </c>
      <c r="D143" s="114" t="s">
        <v>197</v>
      </c>
      <c r="E143" s="119">
        <v>3.26</v>
      </c>
      <c r="F143" s="119"/>
      <c r="G143" s="119">
        <f t="shared" si="14"/>
        <v>0</v>
      </c>
    </row>
    <row r="144" spans="1:7" ht="38.25" x14ac:dyDescent="0.25">
      <c r="A144" s="17" t="s">
        <v>387</v>
      </c>
      <c r="B144" s="22" t="s">
        <v>200</v>
      </c>
      <c r="C144" s="110" t="s">
        <v>201</v>
      </c>
      <c r="D144" s="114" t="s">
        <v>197</v>
      </c>
      <c r="E144" s="119">
        <v>5.16</v>
      </c>
      <c r="F144" s="119"/>
      <c r="G144" s="119">
        <f t="shared" si="14"/>
        <v>0</v>
      </c>
    </row>
    <row r="145" spans="1:7" ht="63.75" x14ac:dyDescent="0.25">
      <c r="A145" s="17" t="s">
        <v>388</v>
      </c>
      <c r="B145" s="22" t="s">
        <v>202</v>
      </c>
      <c r="C145" s="110" t="s">
        <v>203</v>
      </c>
      <c r="D145" s="114" t="s">
        <v>204</v>
      </c>
      <c r="E145" s="119">
        <v>0.02</v>
      </c>
      <c r="F145" s="119"/>
      <c r="G145" s="119">
        <f t="shared" si="14"/>
        <v>0</v>
      </c>
    </row>
    <row r="146" spans="1:7" ht="25.5" x14ac:dyDescent="0.25">
      <c r="A146" s="17" t="s">
        <v>389</v>
      </c>
      <c r="B146" s="22" t="s">
        <v>205</v>
      </c>
      <c r="C146" s="110" t="s">
        <v>206</v>
      </c>
      <c r="D146" s="114" t="s">
        <v>15</v>
      </c>
      <c r="E146" s="119">
        <v>157.6</v>
      </c>
      <c r="F146" s="119"/>
      <c r="G146" s="119">
        <f t="shared" si="14"/>
        <v>0</v>
      </c>
    </row>
    <row r="147" spans="1:7" ht="38.25" x14ac:dyDescent="0.25">
      <c r="A147" s="17"/>
      <c r="B147" s="23"/>
      <c r="C147" s="23" t="s">
        <v>207</v>
      </c>
      <c r="D147" s="3"/>
      <c r="E147" s="21"/>
      <c r="F147" s="21"/>
      <c r="G147" s="21">
        <f>SUM(G136:G146)</f>
        <v>0</v>
      </c>
    </row>
    <row r="148" spans="1:7" x14ac:dyDescent="0.25">
      <c r="A148" s="16" t="s">
        <v>285</v>
      </c>
      <c r="B148" s="113" t="s">
        <v>208</v>
      </c>
      <c r="C148" s="24"/>
      <c r="D148" s="14"/>
      <c r="E148" s="21"/>
      <c r="F148" s="21"/>
      <c r="G148" s="119"/>
    </row>
    <row r="149" spans="1:7" ht="25.5" x14ac:dyDescent="0.25">
      <c r="A149" s="17" t="s">
        <v>390</v>
      </c>
      <c r="B149" s="22" t="s">
        <v>209</v>
      </c>
      <c r="C149" s="110" t="s">
        <v>210</v>
      </c>
      <c r="D149" s="114" t="s">
        <v>71</v>
      </c>
      <c r="E149" s="119">
        <v>14</v>
      </c>
      <c r="F149" s="119"/>
      <c r="G149" s="119">
        <f>E149*F149</f>
        <v>0</v>
      </c>
    </row>
    <row r="150" spans="1:7" x14ac:dyDescent="0.25">
      <c r="A150" s="4"/>
      <c r="B150" s="23"/>
      <c r="C150" s="23" t="s">
        <v>211</v>
      </c>
      <c r="D150" s="3"/>
      <c r="E150" s="21"/>
      <c r="F150" s="21"/>
      <c r="G150" s="21">
        <f>SUM(G149)</f>
        <v>0</v>
      </c>
    </row>
    <row r="151" spans="1:7" ht="15.75" x14ac:dyDescent="0.25">
      <c r="A151" s="54" t="s">
        <v>286</v>
      </c>
      <c r="B151" s="115"/>
      <c r="C151" s="115"/>
      <c r="D151" s="45"/>
      <c r="E151" s="120"/>
      <c r="F151" s="120"/>
      <c r="G151" s="120"/>
    </row>
    <row r="152" spans="1:7" x14ac:dyDescent="0.25">
      <c r="A152" s="16" t="s">
        <v>287</v>
      </c>
      <c r="B152" s="168" t="s">
        <v>212</v>
      </c>
      <c r="C152" s="168"/>
      <c r="D152" s="168"/>
      <c r="E152" s="21"/>
      <c r="F152" s="21"/>
      <c r="G152" s="119"/>
    </row>
    <row r="153" spans="1:7" ht="38.25" x14ac:dyDescent="0.25">
      <c r="A153" s="17" t="s">
        <v>391</v>
      </c>
      <c r="B153" s="22" t="s">
        <v>213</v>
      </c>
      <c r="C153" s="110" t="s">
        <v>214</v>
      </c>
      <c r="D153" s="114" t="s">
        <v>71</v>
      </c>
      <c r="E153" s="119">
        <v>1</v>
      </c>
      <c r="F153" s="119"/>
      <c r="G153" s="119">
        <f t="shared" ref="G153:G163" si="15">E153*F153</f>
        <v>0</v>
      </c>
    </row>
    <row r="154" spans="1:7" ht="25.5" x14ac:dyDescent="0.25">
      <c r="A154" s="17" t="s">
        <v>392</v>
      </c>
      <c r="B154" s="22" t="s">
        <v>215</v>
      </c>
      <c r="C154" s="110" t="s">
        <v>216</v>
      </c>
      <c r="D154" s="114" t="s">
        <v>71</v>
      </c>
      <c r="E154" s="119">
        <v>1</v>
      </c>
      <c r="F154" s="119"/>
      <c r="G154" s="119">
        <f t="shared" si="15"/>
        <v>0</v>
      </c>
    </row>
    <row r="155" spans="1:7" ht="25.5" x14ac:dyDescent="0.25">
      <c r="A155" s="17" t="s">
        <v>393</v>
      </c>
      <c r="B155" s="22" t="s">
        <v>217</v>
      </c>
      <c r="C155" s="110" t="s">
        <v>218</v>
      </c>
      <c r="D155" s="114" t="s">
        <v>78</v>
      </c>
      <c r="E155" s="119">
        <v>1</v>
      </c>
      <c r="F155" s="119"/>
      <c r="G155" s="119">
        <f t="shared" si="15"/>
        <v>0</v>
      </c>
    </row>
    <row r="156" spans="1:7" ht="38.25" x14ac:dyDescent="0.25">
      <c r="A156" s="17" t="s">
        <v>394</v>
      </c>
      <c r="B156" s="22" t="s">
        <v>219</v>
      </c>
      <c r="C156" s="110" t="s">
        <v>220</v>
      </c>
      <c r="D156" s="114" t="s">
        <v>221</v>
      </c>
      <c r="E156" s="119">
        <v>1</v>
      </c>
      <c r="F156" s="119"/>
      <c r="G156" s="119">
        <f t="shared" si="15"/>
        <v>0</v>
      </c>
    </row>
    <row r="157" spans="1:7" ht="25.5" x14ac:dyDescent="0.25">
      <c r="A157" s="17" t="s">
        <v>395</v>
      </c>
      <c r="B157" s="22" t="s">
        <v>222</v>
      </c>
      <c r="C157" s="110" t="s">
        <v>223</v>
      </c>
      <c r="D157" s="114" t="s">
        <v>15</v>
      </c>
      <c r="E157" s="119">
        <v>3</v>
      </c>
      <c r="F157" s="119"/>
      <c r="G157" s="119">
        <f t="shared" si="15"/>
        <v>0</v>
      </c>
    </row>
    <row r="158" spans="1:7" ht="51" x14ac:dyDescent="0.25">
      <c r="A158" s="17" t="s">
        <v>396</v>
      </c>
      <c r="B158" s="22" t="s">
        <v>224</v>
      </c>
      <c r="C158" s="110" t="s">
        <v>225</v>
      </c>
      <c r="D158" s="114" t="s">
        <v>71</v>
      </c>
      <c r="E158" s="119">
        <v>1</v>
      </c>
      <c r="F158" s="119"/>
      <c r="G158" s="119">
        <f t="shared" si="15"/>
        <v>0</v>
      </c>
    </row>
    <row r="159" spans="1:7" ht="38.25" x14ac:dyDescent="0.25">
      <c r="A159" s="17" t="s">
        <v>397</v>
      </c>
      <c r="B159" s="22" t="s">
        <v>226</v>
      </c>
      <c r="C159" s="110" t="s">
        <v>227</v>
      </c>
      <c r="D159" s="114" t="s">
        <v>78</v>
      </c>
      <c r="E159" s="119">
        <v>1</v>
      </c>
      <c r="F159" s="119"/>
      <c r="G159" s="119">
        <f t="shared" si="15"/>
        <v>0</v>
      </c>
    </row>
    <row r="160" spans="1:7" ht="38.25" x14ac:dyDescent="0.25">
      <c r="A160" s="17" t="s">
        <v>398</v>
      </c>
      <c r="B160" s="22" t="s">
        <v>226</v>
      </c>
      <c r="C160" s="110" t="s">
        <v>228</v>
      </c>
      <c r="D160" s="114" t="s">
        <v>78</v>
      </c>
      <c r="E160" s="119">
        <v>1</v>
      </c>
      <c r="F160" s="119"/>
      <c r="G160" s="119">
        <f t="shared" si="15"/>
        <v>0</v>
      </c>
    </row>
    <row r="161" spans="1:7" ht="38.25" x14ac:dyDescent="0.25">
      <c r="A161" s="17" t="s">
        <v>399</v>
      </c>
      <c r="B161" s="22" t="s">
        <v>229</v>
      </c>
      <c r="C161" s="110" t="s">
        <v>230</v>
      </c>
      <c r="D161" s="114" t="s">
        <v>9</v>
      </c>
      <c r="E161" s="119">
        <v>15</v>
      </c>
      <c r="F161" s="119"/>
      <c r="G161" s="119">
        <f t="shared" si="15"/>
        <v>0</v>
      </c>
    </row>
    <row r="162" spans="1:7" ht="51" x14ac:dyDescent="0.25">
      <c r="A162" s="17" t="s">
        <v>400</v>
      </c>
      <c r="B162" s="22" t="s">
        <v>231</v>
      </c>
      <c r="C162" s="110" t="s">
        <v>232</v>
      </c>
      <c r="D162" s="114" t="s">
        <v>71</v>
      </c>
      <c r="E162" s="119">
        <v>1</v>
      </c>
      <c r="F162" s="119"/>
      <c r="G162" s="119">
        <f t="shared" si="15"/>
        <v>0</v>
      </c>
    </row>
    <row r="163" spans="1:7" ht="38.25" x14ac:dyDescent="0.25">
      <c r="A163" s="17" t="s">
        <v>401</v>
      </c>
      <c r="B163" s="22" t="s">
        <v>233</v>
      </c>
      <c r="C163" s="110" t="s">
        <v>234</v>
      </c>
      <c r="D163" s="114" t="s">
        <v>71</v>
      </c>
      <c r="E163" s="119">
        <v>1</v>
      </c>
      <c r="F163" s="119"/>
      <c r="G163" s="119">
        <f t="shared" si="15"/>
        <v>0</v>
      </c>
    </row>
    <row r="164" spans="1:7" ht="25.5" x14ac:dyDescent="0.25">
      <c r="A164" s="4"/>
      <c r="B164" s="23"/>
      <c r="C164" s="23" t="s">
        <v>235</v>
      </c>
      <c r="D164" s="3"/>
      <c r="E164" s="21"/>
      <c r="F164" s="21"/>
      <c r="G164" s="21">
        <f>SUM(G153:G163)</f>
        <v>0</v>
      </c>
    </row>
    <row r="165" spans="1:7" x14ac:dyDescent="0.25">
      <c r="A165" s="16" t="s">
        <v>288</v>
      </c>
      <c r="B165" s="171" t="s">
        <v>236</v>
      </c>
      <c r="C165" s="171"/>
      <c r="D165" s="171"/>
      <c r="E165" s="21"/>
      <c r="F165" s="21"/>
      <c r="G165" s="119"/>
    </row>
    <row r="166" spans="1:7" ht="25.5" x14ac:dyDescent="0.25">
      <c r="A166" s="17" t="s">
        <v>402</v>
      </c>
      <c r="B166" s="22" t="s">
        <v>226</v>
      </c>
      <c r="C166" s="110" t="s">
        <v>237</v>
      </c>
      <c r="D166" s="114" t="s">
        <v>78</v>
      </c>
      <c r="E166" s="119">
        <v>1</v>
      </c>
      <c r="F166" s="119"/>
      <c r="G166" s="119">
        <f t="shared" ref="G166:G174" si="16">E166*F166</f>
        <v>0</v>
      </c>
    </row>
    <row r="167" spans="1:7" ht="38.25" x14ac:dyDescent="0.25">
      <c r="A167" s="17" t="s">
        <v>403</v>
      </c>
      <c r="B167" s="22" t="s">
        <v>238</v>
      </c>
      <c r="C167" s="110" t="s">
        <v>239</v>
      </c>
      <c r="D167" s="114" t="s">
        <v>11</v>
      </c>
      <c r="E167" s="119">
        <v>2.88</v>
      </c>
      <c r="F167" s="119"/>
      <c r="G167" s="119">
        <f t="shared" si="16"/>
        <v>0</v>
      </c>
    </row>
    <row r="168" spans="1:7" ht="76.5" x14ac:dyDescent="0.25">
      <c r="A168" s="17" t="s">
        <v>404</v>
      </c>
      <c r="B168" s="22" t="s">
        <v>240</v>
      </c>
      <c r="C168" s="110" t="s">
        <v>241</v>
      </c>
      <c r="D168" s="114" t="s">
        <v>9</v>
      </c>
      <c r="E168" s="119">
        <v>9</v>
      </c>
      <c r="F168" s="119"/>
      <c r="G168" s="119">
        <f t="shared" si="16"/>
        <v>0</v>
      </c>
    </row>
    <row r="169" spans="1:7" ht="25.5" x14ac:dyDescent="0.25">
      <c r="A169" s="17" t="s">
        <v>405</v>
      </c>
      <c r="B169" s="22" t="s">
        <v>242</v>
      </c>
      <c r="C169" s="110" t="s">
        <v>243</v>
      </c>
      <c r="D169" s="114" t="s">
        <v>9</v>
      </c>
      <c r="E169" s="119">
        <v>18</v>
      </c>
      <c r="F169" s="119"/>
      <c r="G169" s="119">
        <f t="shared" si="16"/>
        <v>0</v>
      </c>
    </row>
    <row r="170" spans="1:7" ht="25.5" x14ac:dyDescent="0.25">
      <c r="A170" s="17" t="s">
        <v>406</v>
      </c>
      <c r="B170" s="22" t="s">
        <v>244</v>
      </c>
      <c r="C170" s="110" t="s">
        <v>245</v>
      </c>
      <c r="D170" s="114" t="s">
        <v>9</v>
      </c>
      <c r="E170" s="119">
        <v>9</v>
      </c>
      <c r="F170" s="119"/>
      <c r="G170" s="119">
        <f t="shared" si="16"/>
        <v>0</v>
      </c>
    </row>
    <row r="171" spans="1:7" ht="38.25" x14ac:dyDescent="0.25">
      <c r="A171" s="17" t="s">
        <v>407</v>
      </c>
      <c r="B171" s="22" t="s">
        <v>246</v>
      </c>
      <c r="C171" s="110" t="s">
        <v>247</v>
      </c>
      <c r="D171" s="114" t="s">
        <v>71</v>
      </c>
      <c r="E171" s="119">
        <v>1</v>
      </c>
      <c r="F171" s="119"/>
      <c r="G171" s="119">
        <f t="shared" si="16"/>
        <v>0</v>
      </c>
    </row>
    <row r="172" spans="1:7" ht="38.25" x14ac:dyDescent="0.25">
      <c r="A172" s="17" t="s">
        <v>408</v>
      </c>
      <c r="B172" s="22" t="s">
        <v>248</v>
      </c>
      <c r="C172" s="110" t="s">
        <v>249</v>
      </c>
      <c r="D172" s="114" t="s">
        <v>71</v>
      </c>
      <c r="E172" s="119">
        <v>2</v>
      </c>
      <c r="F172" s="119"/>
      <c r="G172" s="119">
        <f t="shared" si="16"/>
        <v>0</v>
      </c>
    </row>
    <row r="173" spans="1:7" ht="25.5" x14ac:dyDescent="0.25">
      <c r="A173" s="17" t="s">
        <v>409</v>
      </c>
      <c r="B173" s="22" t="s">
        <v>250</v>
      </c>
      <c r="C173" s="110" t="s">
        <v>251</v>
      </c>
      <c r="D173" s="114" t="s">
        <v>11</v>
      </c>
      <c r="E173" s="119">
        <v>2.88</v>
      </c>
      <c r="F173" s="119"/>
      <c r="G173" s="119">
        <f t="shared" si="16"/>
        <v>0</v>
      </c>
    </row>
    <row r="174" spans="1:7" ht="51" x14ac:dyDescent="0.25">
      <c r="A174" s="17" t="s">
        <v>410</v>
      </c>
      <c r="B174" s="22" t="s">
        <v>252</v>
      </c>
      <c r="C174" s="110" t="s">
        <v>253</v>
      </c>
      <c r="D174" s="114" t="s">
        <v>15</v>
      </c>
      <c r="E174" s="119">
        <v>3.6</v>
      </c>
      <c r="F174" s="119"/>
      <c r="G174" s="119">
        <f t="shared" si="16"/>
        <v>0</v>
      </c>
    </row>
    <row r="175" spans="1:7" ht="25.5" x14ac:dyDescent="0.25">
      <c r="A175" s="4"/>
      <c r="B175" s="23"/>
      <c r="C175" s="23" t="s">
        <v>254</v>
      </c>
      <c r="D175" s="3"/>
      <c r="E175" s="21"/>
      <c r="F175" s="21"/>
      <c r="G175" s="21">
        <f>SUM(G166:G174)</f>
        <v>0</v>
      </c>
    </row>
    <row r="176" spans="1:7" x14ac:dyDescent="0.25">
      <c r="A176" s="16" t="s">
        <v>289</v>
      </c>
      <c r="B176" s="113" t="s">
        <v>255</v>
      </c>
      <c r="C176" s="24"/>
      <c r="D176" s="14"/>
      <c r="E176" s="21"/>
      <c r="F176" s="21"/>
      <c r="G176" s="119"/>
    </row>
    <row r="177" spans="1:7" ht="25.5" x14ac:dyDescent="0.25">
      <c r="A177" s="17" t="s">
        <v>411</v>
      </c>
      <c r="B177" s="22" t="s">
        <v>226</v>
      </c>
      <c r="C177" s="110" t="s">
        <v>256</v>
      </c>
      <c r="D177" s="114" t="s">
        <v>78</v>
      </c>
      <c r="E177" s="119">
        <v>1</v>
      </c>
      <c r="F177" s="119"/>
      <c r="G177" s="119">
        <f t="shared" ref="G177:G178" si="17">E177*F177</f>
        <v>0</v>
      </c>
    </row>
    <row r="178" spans="1:7" ht="25.5" x14ac:dyDescent="0.25">
      <c r="A178" s="17" t="s">
        <v>412</v>
      </c>
      <c r="B178" s="22" t="s">
        <v>226</v>
      </c>
      <c r="C178" s="110" t="s">
        <v>257</v>
      </c>
      <c r="D178" s="114" t="s">
        <v>78</v>
      </c>
      <c r="E178" s="119">
        <v>1</v>
      </c>
      <c r="F178" s="119"/>
      <c r="G178" s="119">
        <f t="shared" si="17"/>
        <v>0</v>
      </c>
    </row>
    <row r="179" spans="1:7" x14ac:dyDescent="0.25">
      <c r="A179" s="4"/>
      <c r="B179" s="23"/>
      <c r="C179" s="23" t="s">
        <v>258</v>
      </c>
      <c r="D179" s="3"/>
      <c r="E179" s="21"/>
      <c r="F179" s="21"/>
      <c r="G179" s="21">
        <f>SUM(G177:G178)</f>
        <v>0</v>
      </c>
    </row>
    <row r="180" spans="1:7" ht="15.75" x14ac:dyDescent="0.25">
      <c r="A180" s="159" t="s">
        <v>290</v>
      </c>
      <c r="B180" s="159"/>
      <c r="C180" s="159"/>
      <c r="D180" s="159"/>
      <c r="E180" s="120"/>
      <c r="F180" s="120"/>
      <c r="G180" s="120"/>
    </row>
    <row r="181" spans="1:7" ht="38.25" x14ac:dyDescent="0.25">
      <c r="A181" s="17" t="s">
        <v>413</v>
      </c>
      <c r="B181" s="22" t="s">
        <v>259</v>
      </c>
      <c r="C181" s="109" t="s">
        <v>260</v>
      </c>
      <c r="D181" s="114" t="s">
        <v>152</v>
      </c>
      <c r="E181" s="119">
        <v>22</v>
      </c>
      <c r="F181" s="119"/>
      <c r="G181" s="119">
        <f t="shared" ref="G181:G182" si="18">E181*F181</f>
        <v>0</v>
      </c>
    </row>
    <row r="182" spans="1:7" ht="114.75" x14ac:dyDescent="0.25">
      <c r="A182" s="17" t="s">
        <v>414</v>
      </c>
      <c r="B182" s="22" t="s">
        <v>261</v>
      </c>
      <c r="C182" s="109" t="s">
        <v>262</v>
      </c>
      <c r="D182" s="114" t="s">
        <v>9</v>
      </c>
      <c r="E182" s="95">
        <v>1103.5</v>
      </c>
      <c r="F182" s="119"/>
      <c r="G182" s="119">
        <f t="shared" si="18"/>
        <v>0</v>
      </c>
    </row>
    <row r="183" spans="1:7" x14ac:dyDescent="0.25">
      <c r="A183" s="4"/>
      <c r="B183" s="24"/>
      <c r="C183" s="170" t="s">
        <v>263</v>
      </c>
      <c r="D183" s="170"/>
      <c r="E183" s="120"/>
      <c r="F183" s="120"/>
      <c r="G183" s="46">
        <f>SUM(G181:G182)</f>
        <v>0</v>
      </c>
    </row>
    <row r="184" spans="1:7" ht="15.75" x14ac:dyDescent="0.25">
      <c r="A184" s="159" t="s">
        <v>782</v>
      </c>
      <c r="B184" s="159"/>
      <c r="C184" s="159"/>
      <c r="D184" s="159"/>
      <c r="E184" s="141"/>
      <c r="F184" s="141"/>
      <c r="G184" s="141"/>
    </row>
    <row r="185" spans="1:7" ht="25.5" x14ac:dyDescent="0.25">
      <c r="A185" s="140" t="s">
        <v>414</v>
      </c>
      <c r="B185" s="123"/>
      <c r="C185" s="124" t="s">
        <v>763</v>
      </c>
      <c r="D185" s="125" t="s">
        <v>720</v>
      </c>
      <c r="E185" s="136">
        <v>1</v>
      </c>
      <c r="F185" s="136"/>
      <c r="G185" s="136">
        <f>E185*F185</f>
        <v>0</v>
      </c>
    </row>
    <row r="186" spans="1:7" ht="51" x14ac:dyDescent="0.25">
      <c r="A186" s="140" t="s">
        <v>658</v>
      </c>
      <c r="B186" s="123" t="s">
        <v>733</v>
      </c>
      <c r="C186" s="124" t="s">
        <v>764</v>
      </c>
      <c r="D186" s="125" t="s">
        <v>9</v>
      </c>
      <c r="E186" s="136">
        <v>719</v>
      </c>
      <c r="F186" s="136"/>
      <c r="G186" s="136">
        <f t="shared" ref="G186:G195" si="19">E186*F186</f>
        <v>0</v>
      </c>
    </row>
    <row r="187" spans="1:7" ht="63.75" x14ac:dyDescent="0.25">
      <c r="A187" s="140" t="s">
        <v>659</v>
      </c>
      <c r="B187" s="123" t="s">
        <v>765</v>
      </c>
      <c r="C187" s="124" t="s">
        <v>766</v>
      </c>
      <c r="D187" s="125" t="s">
        <v>71</v>
      </c>
      <c r="E187" s="136">
        <v>4</v>
      </c>
      <c r="F187" s="136"/>
      <c r="G187" s="136">
        <f t="shared" si="19"/>
        <v>0</v>
      </c>
    </row>
    <row r="188" spans="1:7" ht="25.5" x14ac:dyDescent="0.25">
      <c r="A188" s="140" t="s">
        <v>660</v>
      </c>
      <c r="B188" s="123" t="s">
        <v>767</v>
      </c>
      <c r="C188" s="124" t="s">
        <v>768</v>
      </c>
      <c r="D188" s="125" t="s">
        <v>9</v>
      </c>
      <c r="E188" s="136">
        <v>4</v>
      </c>
      <c r="F188" s="136"/>
      <c r="G188" s="136">
        <f t="shared" si="19"/>
        <v>0</v>
      </c>
    </row>
    <row r="189" spans="1:7" ht="63.75" x14ac:dyDescent="0.25">
      <c r="A189" s="140" t="s">
        <v>661</v>
      </c>
      <c r="B189" s="123" t="s">
        <v>261</v>
      </c>
      <c r="C189" s="124" t="s">
        <v>769</v>
      </c>
      <c r="D189" s="125" t="s">
        <v>9</v>
      </c>
      <c r="E189" s="136">
        <v>55</v>
      </c>
      <c r="F189" s="136"/>
      <c r="G189" s="136">
        <f t="shared" si="19"/>
        <v>0</v>
      </c>
    </row>
    <row r="190" spans="1:7" ht="76.5" x14ac:dyDescent="0.25">
      <c r="A190" s="140" t="s">
        <v>662</v>
      </c>
      <c r="B190" s="123" t="s">
        <v>261</v>
      </c>
      <c r="C190" s="124" t="s">
        <v>770</v>
      </c>
      <c r="D190" s="125" t="s">
        <v>9</v>
      </c>
      <c r="E190" s="136">
        <v>21</v>
      </c>
      <c r="F190" s="136"/>
      <c r="G190" s="136">
        <f t="shared" si="19"/>
        <v>0</v>
      </c>
    </row>
    <row r="191" spans="1:7" ht="38.25" x14ac:dyDescent="0.25">
      <c r="A191" s="140" t="s">
        <v>663</v>
      </c>
      <c r="B191" s="123" t="s">
        <v>771</v>
      </c>
      <c r="C191" s="124" t="s">
        <v>772</v>
      </c>
      <c r="D191" s="125" t="s">
        <v>152</v>
      </c>
      <c r="E191" s="136">
        <v>4</v>
      </c>
      <c r="F191" s="136"/>
      <c r="G191" s="136">
        <f t="shared" si="19"/>
        <v>0</v>
      </c>
    </row>
    <row r="192" spans="1:7" ht="38.25" x14ac:dyDescent="0.25">
      <c r="A192" s="140" t="s">
        <v>664</v>
      </c>
      <c r="B192" s="123" t="s">
        <v>773</v>
      </c>
      <c r="C192" s="124" t="s">
        <v>774</v>
      </c>
      <c r="D192" s="125" t="s">
        <v>152</v>
      </c>
      <c r="E192" s="136">
        <v>2</v>
      </c>
      <c r="F192" s="136"/>
      <c r="G192" s="136">
        <f t="shared" si="19"/>
        <v>0</v>
      </c>
    </row>
    <row r="193" spans="1:7" ht="63.75" x14ac:dyDescent="0.25">
      <c r="A193" s="140" t="s">
        <v>665</v>
      </c>
      <c r="B193" s="123" t="s">
        <v>775</v>
      </c>
      <c r="C193" s="124" t="s">
        <v>776</v>
      </c>
      <c r="D193" s="125" t="s">
        <v>9</v>
      </c>
      <c r="E193" s="136">
        <v>225</v>
      </c>
      <c r="F193" s="136"/>
      <c r="G193" s="136">
        <f t="shared" si="19"/>
        <v>0</v>
      </c>
    </row>
    <row r="194" spans="1:7" ht="63.75" x14ac:dyDescent="0.25">
      <c r="A194" s="140" t="s">
        <v>666</v>
      </c>
      <c r="B194" s="123" t="s">
        <v>777</v>
      </c>
      <c r="C194" s="124" t="s">
        <v>778</v>
      </c>
      <c r="D194" s="125" t="s">
        <v>779</v>
      </c>
      <c r="E194" s="136">
        <v>2</v>
      </c>
      <c r="F194" s="136"/>
      <c r="G194" s="136">
        <f t="shared" si="19"/>
        <v>0</v>
      </c>
    </row>
    <row r="195" spans="1:7" ht="25.5" x14ac:dyDescent="0.25">
      <c r="A195" s="140" t="s">
        <v>667</v>
      </c>
      <c r="B195" s="32" t="s">
        <v>780</v>
      </c>
      <c r="C195" s="124" t="s">
        <v>781</v>
      </c>
      <c r="D195" s="125" t="s">
        <v>711</v>
      </c>
      <c r="E195" s="136">
        <v>6</v>
      </c>
      <c r="F195" s="136"/>
      <c r="G195" s="136">
        <f t="shared" si="19"/>
        <v>0</v>
      </c>
    </row>
    <row r="196" spans="1:7" ht="15" customHeight="1" x14ac:dyDescent="0.25">
      <c r="A196" s="8"/>
      <c r="B196" s="42"/>
      <c r="C196" s="162" t="s">
        <v>740</v>
      </c>
      <c r="D196" s="163"/>
      <c r="E196" s="142"/>
      <c r="F196" s="142"/>
      <c r="G196" s="142">
        <f>SUM(G185:G195)</f>
        <v>0</v>
      </c>
    </row>
    <row r="197" spans="1:7" x14ac:dyDescent="0.25">
      <c r="A197" s="158" t="s">
        <v>635</v>
      </c>
      <c r="B197" s="158"/>
      <c r="C197" s="158"/>
      <c r="D197" s="158"/>
      <c r="E197" s="158"/>
      <c r="F197" s="158"/>
      <c r="G197" s="143">
        <f>SUM(G183,G179,G175,G164,G150,G147,G133,G116,G107,G101,G96,G88,G77,G71,G63,G51,G46,G40,G29,G17,G6,G196)</f>
        <v>0</v>
      </c>
    </row>
    <row r="198" spans="1:7" x14ac:dyDescent="0.25">
      <c r="A198" s="158" t="s">
        <v>633</v>
      </c>
      <c r="B198" s="158"/>
      <c r="C198" s="158"/>
      <c r="D198" s="158"/>
      <c r="E198" s="158"/>
      <c r="F198" s="158"/>
      <c r="G198" s="143">
        <f>G197*23%</f>
        <v>0</v>
      </c>
    </row>
    <row r="199" spans="1:7" x14ac:dyDescent="0.25">
      <c r="A199" s="158" t="s">
        <v>634</v>
      </c>
      <c r="B199" s="158"/>
      <c r="C199" s="158"/>
      <c r="D199" s="158"/>
      <c r="E199" s="158"/>
      <c r="F199" s="158"/>
      <c r="G199" s="143">
        <f>G197+G198</f>
        <v>0</v>
      </c>
    </row>
    <row r="200" spans="1:7" ht="18.75" x14ac:dyDescent="0.3">
      <c r="A200" s="102" t="s">
        <v>415</v>
      </c>
      <c r="B200" s="44"/>
      <c r="C200" s="24"/>
      <c r="D200" s="45"/>
      <c r="E200" s="120"/>
      <c r="F200" s="120"/>
      <c r="G200" s="120"/>
    </row>
    <row r="201" spans="1:7" x14ac:dyDescent="0.25">
      <c r="A201" s="19" t="s">
        <v>0</v>
      </c>
      <c r="B201" s="19" t="s">
        <v>80</v>
      </c>
      <c r="C201" s="19" t="s">
        <v>81</v>
      </c>
      <c r="D201" s="19" t="s">
        <v>1</v>
      </c>
      <c r="E201" s="92" t="s">
        <v>82</v>
      </c>
      <c r="F201" s="92" t="s">
        <v>83</v>
      </c>
      <c r="G201" s="92" t="s">
        <v>84</v>
      </c>
    </row>
    <row r="202" spans="1:7" x14ac:dyDescent="0.25">
      <c r="A202" s="50" t="s">
        <v>652</v>
      </c>
      <c r="B202" s="161" t="s">
        <v>609</v>
      </c>
      <c r="C202" s="161"/>
      <c r="D202" s="31"/>
      <c r="E202" s="93"/>
      <c r="F202" s="93"/>
      <c r="G202" s="96"/>
    </row>
    <row r="203" spans="1:7" ht="25.5" x14ac:dyDescent="0.25">
      <c r="A203" s="41" t="s">
        <v>2</v>
      </c>
      <c r="B203" s="32" t="s">
        <v>610</v>
      </c>
      <c r="C203" s="98" t="s">
        <v>611</v>
      </c>
      <c r="D203" s="32" t="s">
        <v>71</v>
      </c>
      <c r="E203" s="96">
        <v>40</v>
      </c>
      <c r="F203" s="96"/>
      <c r="G203" s="119">
        <f t="shared" ref="G203:G205" si="20">E203*F203</f>
        <v>0</v>
      </c>
    </row>
    <row r="204" spans="1:7" ht="25.5" x14ac:dyDescent="0.25">
      <c r="A204" s="41" t="s">
        <v>6</v>
      </c>
      <c r="B204" s="32" t="s">
        <v>610</v>
      </c>
      <c r="C204" s="98" t="s">
        <v>612</v>
      </c>
      <c r="D204" s="32" t="s">
        <v>71</v>
      </c>
      <c r="E204" s="96">
        <v>3</v>
      </c>
      <c r="F204" s="96"/>
      <c r="G204" s="119">
        <f t="shared" si="20"/>
        <v>0</v>
      </c>
    </row>
    <row r="205" spans="1:7" ht="25.5" x14ac:dyDescent="0.25">
      <c r="A205" s="41" t="s">
        <v>20</v>
      </c>
      <c r="B205" s="32" t="s">
        <v>610</v>
      </c>
      <c r="C205" s="98" t="s">
        <v>613</v>
      </c>
      <c r="D205" s="32" t="s">
        <v>71</v>
      </c>
      <c r="E205" s="96">
        <v>12</v>
      </c>
      <c r="F205" s="96"/>
      <c r="G205" s="119">
        <f t="shared" si="20"/>
        <v>0</v>
      </c>
    </row>
    <row r="206" spans="1:7" x14ac:dyDescent="0.25">
      <c r="A206" s="8"/>
      <c r="B206" s="42"/>
      <c r="C206" s="42" t="s">
        <v>614</v>
      </c>
      <c r="D206" s="42"/>
      <c r="E206" s="93"/>
      <c r="F206" s="93"/>
      <c r="G206" s="93">
        <f>SUM(G203:G205)</f>
        <v>0</v>
      </c>
    </row>
    <row r="207" spans="1:7" x14ac:dyDescent="0.25">
      <c r="A207" s="50" t="s">
        <v>653</v>
      </c>
      <c r="B207" s="161" t="s">
        <v>615</v>
      </c>
      <c r="C207" s="161"/>
      <c r="D207" s="161"/>
      <c r="E207" s="93"/>
      <c r="F207" s="93"/>
      <c r="G207" s="96"/>
    </row>
    <row r="208" spans="1:7" ht="140.25" x14ac:dyDescent="0.25">
      <c r="A208" s="41" t="s">
        <v>30</v>
      </c>
      <c r="B208" s="32" t="s">
        <v>616</v>
      </c>
      <c r="C208" s="98" t="s">
        <v>617</v>
      </c>
      <c r="D208" s="32" t="s">
        <v>15</v>
      </c>
      <c r="E208" s="96">
        <v>64.61</v>
      </c>
      <c r="F208" s="96"/>
      <c r="G208" s="119">
        <f t="shared" ref="G208:G209" si="21">E208*F208</f>
        <v>0</v>
      </c>
    </row>
    <row r="209" spans="1:7" ht="89.25" x14ac:dyDescent="0.25">
      <c r="A209" s="41" t="s">
        <v>41</v>
      </c>
      <c r="B209" s="32" t="s">
        <v>618</v>
      </c>
      <c r="C209" s="98" t="s">
        <v>619</v>
      </c>
      <c r="D209" s="32" t="s">
        <v>15</v>
      </c>
      <c r="E209" s="96">
        <v>61.77</v>
      </c>
      <c r="F209" s="96"/>
      <c r="G209" s="119">
        <f t="shared" si="21"/>
        <v>0</v>
      </c>
    </row>
    <row r="210" spans="1:7" x14ac:dyDescent="0.25">
      <c r="A210" s="4"/>
      <c r="B210" s="42"/>
      <c r="C210" s="42" t="s">
        <v>620</v>
      </c>
      <c r="D210" s="42"/>
      <c r="E210" s="93"/>
      <c r="F210" s="93"/>
      <c r="G210" s="93">
        <f>SUM(G208:G209)</f>
        <v>0</v>
      </c>
    </row>
    <row r="211" spans="1:7" x14ac:dyDescent="0.25">
      <c r="A211" s="50" t="s">
        <v>654</v>
      </c>
      <c r="B211" s="161" t="s">
        <v>621</v>
      </c>
      <c r="C211" s="161"/>
      <c r="D211" s="161"/>
      <c r="E211" s="93"/>
      <c r="F211" s="93"/>
      <c r="G211" s="96"/>
    </row>
    <row r="212" spans="1:7" ht="25.5" x14ac:dyDescent="0.25">
      <c r="A212" s="41" t="s">
        <v>46</v>
      </c>
      <c r="B212" s="32" t="s">
        <v>622</v>
      </c>
      <c r="C212" s="98" t="s">
        <v>623</v>
      </c>
      <c r="D212" s="32" t="s">
        <v>71</v>
      </c>
      <c r="E212" s="96">
        <v>4</v>
      </c>
      <c r="F212" s="96"/>
      <c r="G212" s="119">
        <f t="shared" ref="G212" si="22">E212*F212</f>
        <v>0</v>
      </c>
    </row>
    <row r="213" spans="1:7" x14ac:dyDescent="0.25">
      <c r="A213" s="8"/>
      <c r="B213" s="42"/>
      <c r="C213" s="42" t="s">
        <v>624</v>
      </c>
      <c r="D213" s="42"/>
      <c r="E213" s="93"/>
      <c r="F213" s="93"/>
      <c r="G213" s="93">
        <f>SUM(G212)</f>
        <v>0</v>
      </c>
    </row>
    <row r="214" spans="1:7" x14ac:dyDescent="0.25">
      <c r="A214" s="158" t="s">
        <v>636</v>
      </c>
      <c r="B214" s="158"/>
      <c r="C214" s="158"/>
      <c r="D214" s="158"/>
      <c r="E214" s="158"/>
      <c r="F214" s="158"/>
      <c r="G214" s="46">
        <f>SUM(G213,G210,G206)</f>
        <v>0</v>
      </c>
    </row>
    <row r="215" spans="1:7" x14ac:dyDescent="0.25">
      <c r="A215" s="158" t="s">
        <v>633</v>
      </c>
      <c r="B215" s="158"/>
      <c r="C215" s="158"/>
      <c r="D215" s="158"/>
      <c r="E215" s="158"/>
      <c r="F215" s="158"/>
      <c r="G215" s="46">
        <f>G214*23%</f>
        <v>0</v>
      </c>
    </row>
    <row r="216" spans="1:7" x14ac:dyDescent="0.25">
      <c r="A216" s="158" t="s">
        <v>634</v>
      </c>
      <c r="B216" s="158"/>
      <c r="C216" s="158"/>
      <c r="D216" s="158"/>
      <c r="E216" s="158"/>
      <c r="F216" s="158"/>
      <c r="G216" s="46">
        <f>G214+G215</f>
        <v>0</v>
      </c>
    </row>
    <row r="218" spans="1:7" x14ac:dyDescent="0.25">
      <c r="A218" s="91" t="s">
        <v>695</v>
      </c>
      <c r="E218" s="160" t="s">
        <v>692</v>
      </c>
      <c r="F218" s="160"/>
    </row>
    <row r="219" spans="1:7" ht="34.5" customHeight="1" x14ac:dyDescent="0.25">
      <c r="E219" s="157" t="s">
        <v>682</v>
      </c>
      <c r="F219" s="157"/>
    </row>
  </sheetData>
  <mergeCells count="35">
    <mergeCell ref="A1:G1"/>
    <mergeCell ref="B152:D152"/>
    <mergeCell ref="B4:C4"/>
    <mergeCell ref="A3:D3"/>
    <mergeCell ref="C183:D183"/>
    <mergeCell ref="B165:D165"/>
    <mergeCell ref="B117:C117"/>
    <mergeCell ref="A89:G89"/>
    <mergeCell ref="A108:G108"/>
    <mergeCell ref="A134:G134"/>
    <mergeCell ref="B135:F135"/>
    <mergeCell ref="B52:C52"/>
    <mergeCell ref="B64:C64"/>
    <mergeCell ref="B72:C72"/>
    <mergeCell ref="B90:C90"/>
    <mergeCell ref="B97:C97"/>
    <mergeCell ref="B7:C7"/>
    <mergeCell ref="B18:C18"/>
    <mergeCell ref="B30:C30"/>
    <mergeCell ref="B41:C41"/>
    <mergeCell ref="B47:C47"/>
    <mergeCell ref="E219:F219"/>
    <mergeCell ref="A214:F214"/>
    <mergeCell ref="A215:F215"/>
    <mergeCell ref="A216:F216"/>
    <mergeCell ref="A180:D180"/>
    <mergeCell ref="E218:F218"/>
    <mergeCell ref="B202:C202"/>
    <mergeCell ref="B207:D207"/>
    <mergeCell ref="B211:D211"/>
    <mergeCell ref="A197:F197"/>
    <mergeCell ref="A198:F198"/>
    <mergeCell ref="A199:F199"/>
    <mergeCell ref="C196:D196"/>
    <mergeCell ref="A184:D184"/>
  </mergeCells>
  <printOptions horizontalCentered="1"/>
  <pageMargins left="0.62992125984251968" right="0.15748031496062992" top="0.59055118110236227" bottom="0.59055118110236227" header="0.31496062992125984" footer="0.31496062992125984"/>
  <pageSetup paperSize="9" scale="83" orientation="portrait" r:id="rId1"/>
  <headerFooter>
    <oddHeader>&amp;LNr sprawy: BZPiFZ.271.8.2020&amp;R&amp;14ULICA PROSTA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tabSelected="1" view="pageBreakPreview" topLeftCell="A64" zoomScaleNormal="100" zoomScaleSheetLayoutView="100" workbookViewId="0">
      <selection activeCell="G78" sqref="G78"/>
    </sheetView>
  </sheetViews>
  <sheetFormatPr defaultRowHeight="15" x14ac:dyDescent="0.25"/>
  <cols>
    <col min="1" max="1" width="5.85546875" style="1" customWidth="1"/>
    <col min="2" max="2" width="9.85546875" customWidth="1"/>
    <col min="3" max="3" width="30.42578125" customWidth="1"/>
    <col min="4" max="4" width="9.140625" style="1"/>
    <col min="5" max="6" width="9.140625" style="94"/>
    <col min="7" max="7" width="14.7109375" style="94" customWidth="1"/>
  </cols>
  <sheetData>
    <row r="1" spans="1:7" ht="18.75" x14ac:dyDescent="0.3">
      <c r="A1" s="102" t="s">
        <v>441</v>
      </c>
      <c r="B1" s="8"/>
      <c r="C1" s="8"/>
      <c r="D1" s="4"/>
      <c r="E1" s="99"/>
      <c r="F1" s="99"/>
      <c r="G1" s="99"/>
    </row>
    <row r="2" spans="1:7" ht="31.5" x14ac:dyDescent="0.25">
      <c r="A2" s="83" t="s">
        <v>0</v>
      </c>
      <c r="B2" s="83" t="s">
        <v>80</v>
      </c>
      <c r="C2" s="83" t="s">
        <v>81</v>
      </c>
      <c r="D2" s="83" t="s">
        <v>1</v>
      </c>
      <c r="E2" s="104" t="s">
        <v>82</v>
      </c>
      <c r="F2" s="104" t="s">
        <v>83</v>
      </c>
      <c r="G2" s="104" t="s">
        <v>84</v>
      </c>
    </row>
    <row r="3" spans="1:7" x14ac:dyDescent="0.25">
      <c r="A3" s="169" t="s">
        <v>442</v>
      </c>
      <c r="B3" s="169"/>
      <c r="C3" s="169"/>
      <c r="D3" s="169"/>
      <c r="E3" s="106"/>
      <c r="F3" s="106"/>
      <c r="G3" s="106"/>
    </row>
    <row r="4" spans="1:7" x14ac:dyDescent="0.25">
      <c r="A4" s="12" t="s">
        <v>266</v>
      </c>
      <c r="B4" s="179" t="s">
        <v>3</v>
      </c>
      <c r="C4" s="179"/>
      <c r="D4" s="12"/>
      <c r="E4" s="9"/>
      <c r="F4" s="9"/>
      <c r="G4" s="105"/>
    </row>
    <row r="5" spans="1:7" ht="25.5" x14ac:dyDescent="0.25">
      <c r="A5" s="13" t="s">
        <v>2</v>
      </c>
      <c r="B5" s="7" t="s">
        <v>85</v>
      </c>
      <c r="C5" s="2" t="s">
        <v>4</v>
      </c>
      <c r="D5" s="13" t="s">
        <v>5</v>
      </c>
      <c r="E5" s="105">
        <v>0.74</v>
      </c>
      <c r="F5" s="105"/>
      <c r="G5" s="105">
        <f>E5*F5</f>
        <v>0</v>
      </c>
    </row>
    <row r="6" spans="1:7" ht="16.5" customHeight="1" x14ac:dyDescent="0.25">
      <c r="A6" s="4"/>
      <c r="B6" s="10"/>
      <c r="C6" s="178" t="s">
        <v>416</v>
      </c>
      <c r="D6" s="178"/>
      <c r="E6" s="9"/>
      <c r="F6" s="9"/>
      <c r="G6" s="9">
        <f>SUM(G5)</f>
        <v>0</v>
      </c>
    </row>
    <row r="7" spans="1:7" x14ac:dyDescent="0.25">
      <c r="A7" s="12" t="s">
        <v>267</v>
      </c>
      <c r="B7" s="185" t="s">
        <v>7</v>
      </c>
      <c r="C7" s="185"/>
      <c r="D7" s="185"/>
      <c r="E7" s="9"/>
      <c r="F7" s="9"/>
      <c r="G7" s="105"/>
    </row>
    <row r="8" spans="1:7" ht="25.5" x14ac:dyDescent="0.25">
      <c r="A8" s="13" t="s">
        <v>6</v>
      </c>
      <c r="B8" s="7" t="s">
        <v>86</v>
      </c>
      <c r="C8" s="2" t="s">
        <v>8</v>
      </c>
      <c r="D8" s="13" t="s">
        <v>9</v>
      </c>
      <c r="E8" s="105">
        <v>252.3</v>
      </c>
      <c r="F8" s="105"/>
      <c r="G8" s="105">
        <f t="shared" ref="G8:G14" si="0">E8*F8</f>
        <v>0</v>
      </c>
    </row>
    <row r="9" spans="1:7" ht="25.5" x14ac:dyDescent="0.25">
      <c r="A9" s="13" t="s">
        <v>20</v>
      </c>
      <c r="B9" s="7" t="s">
        <v>87</v>
      </c>
      <c r="C9" s="2" t="s">
        <v>10</v>
      </c>
      <c r="D9" s="13" t="s">
        <v>11</v>
      </c>
      <c r="E9" s="105">
        <v>8.33</v>
      </c>
      <c r="F9" s="105"/>
      <c r="G9" s="105">
        <f t="shared" si="0"/>
        <v>0</v>
      </c>
    </row>
    <row r="10" spans="1:7" ht="25.5" x14ac:dyDescent="0.25">
      <c r="A10" s="13" t="s">
        <v>30</v>
      </c>
      <c r="B10" s="7" t="s">
        <v>88</v>
      </c>
      <c r="C10" s="2" t="s">
        <v>12</v>
      </c>
      <c r="D10" s="13" t="s">
        <v>9</v>
      </c>
      <c r="E10" s="105">
        <v>60</v>
      </c>
      <c r="F10" s="105"/>
      <c r="G10" s="105">
        <f t="shared" si="0"/>
        <v>0</v>
      </c>
    </row>
    <row r="11" spans="1:7" ht="25.5" x14ac:dyDescent="0.25">
      <c r="A11" s="13" t="s">
        <v>41</v>
      </c>
      <c r="B11" s="7" t="s">
        <v>87</v>
      </c>
      <c r="C11" s="2" t="s">
        <v>13</v>
      </c>
      <c r="D11" s="13" t="s">
        <v>11</v>
      </c>
      <c r="E11" s="105">
        <v>3.6</v>
      </c>
      <c r="F11" s="105"/>
      <c r="G11" s="105">
        <f t="shared" si="0"/>
        <v>0</v>
      </c>
    </row>
    <row r="12" spans="1:7" ht="38.25" x14ac:dyDescent="0.25">
      <c r="A12" s="13" t="s">
        <v>46</v>
      </c>
      <c r="B12" s="7" t="s">
        <v>90</v>
      </c>
      <c r="C12" s="2" t="s">
        <v>16</v>
      </c>
      <c r="D12" s="13" t="s">
        <v>15</v>
      </c>
      <c r="E12" s="105">
        <v>327</v>
      </c>
      <c r="F12" s="105"/>
      <c r="G12" s="105">
        <f t="shared" si="0"/>
        <v>0</v>
      </c>
    </row>
    <row r="13" spans="1:7" ht="38.25" x14ac:dyDescent="0.25">
      <c r="A13" s="13" t="s">
        <v>50</v>
      </c>
      <c r="B13" s="7" t="s">
        <v>91</v>
      </c>
      <c r="C13" s="2" t="s">
        <v>18</v>
      </c>
      <c r="D13" s="13" t="s">
        <v>15</v>
      </c>
      <c r="E13" s="105">
        <v>186.6</v>
      </c>
      <c r="F13" s="105"/>
      <c r="G13" s="105">
        <f t="shared" si="0"/>
        <v>0</v>
      </c>
    </row>
    <row r="14" spans="1:7" ht="51" x14ac:dyDescent="0.25">
      <c r="A14" s="13" t="s">
        <v>56</v>
      </c>
      <c r="B14" s="7" t="s">
        <v>92</v>
      </c>
      <c r="C14" s="2" t="s">
        <v>19</v>
      </c>
      <c r="D14" s="13" t="s">
        <v>11</v>
      </c>
      <c r="E14" s="105">
        <v>179.38</v>
      </c>
      <c r="F14" s="105"/>
      <c r="G14" s="105">
        <f t="shared" si="0"/>
        <v>0</v>
      </c>
    </row>
    <row r="15" spans="1:7" ht="16.5" customHeight="1" x14ac:dyDescent="0.25">
      <c r="A15" s="4"/>
      <c r="B15" s="10"/>
      <c r="C15" s="178" t="s">
        <v>417</v>
      </c>
      <c r="D15" s="178"/>
      <c r="E15" s="9"/>
      <c r="F15" s="9"/>
      <c r="G15" s="9">
        <f>SUM(G8:G14)</f>
        <v>0</v>
      </c>
    </row>
    <row r="16" spans="1:7" x14ac:dyDescent="0.25">
      <c r="A16" s="12" t="s">
        <v>20</v>
      </c>
      <c r="B16" s="179" t="s">
        <v>21</v>
      </c>
      <c r="C16" s="179"/>
      <c r="D16" s="12"/>
      <c r="E16" s="9"/>
      <c r="F16" s="9"/>
      <c r="G16" s="105"/>
    </row>
    <row r="17" spans="1:7" ht="51" x14ac:dyDescent="0.25">
      <c r="A17" s="13" t="s">
        <v>62</v>
      </c>
      <c r="B17" s="7" t="s">
        <v>93</v>
      </c>
      <c r="C17" s="2" t="s">
        <v>418</v>
      </c>
      <c r="D17" s="13" t="s">
        <v>9</v>
      </c>
      <c r="E17" s="105">
        <v>684</v>
      </c>
      <c r="F17" s="105"/>
      <c r="G17" s="105">
        <f t="shared" ref="G17:G24" si="1">E17*F17</f>
        <v>0</v>
      </c>
    </row>
    <row r="18" spans="1:7" ht="25.5" x14ac:dyDescent="0.25">
      <c r="A18" s="13" t="s">
        <v>68</v>
      </c>
      <c r="B18" s="7" t="s">
        <v>94</v>
      </c>
      <c r="C18" s="2" t="s">
        <v>23</v>
      </c>
      <c r="D18" s="13" t="s">
        <v>11</v>
      </c>
      <c r="E18" s="105">
        <v>43.1</v>
      </c>
      <c r="F18" s="105"/>
      <c r="G18" s="105">
        <f t="shared" si="1"/>
        <v>0</v>
      </c>
    </row>
    <row r="19" spans="1:7" ht="38.25" x14ac:dyDescent="0.25">
      <c r="A19" s="13" t="s">
        <v>291</v>
      </c>
      <c r="B19" s="7" t="s">
        <v>95</v>
      </c>
      <c r="C19" s="2" t="s">
        <v>24</v>
      </c>
      <c r="D19" s="13" t="s">
        <v>9</v>
      </c>
      <c r="E19" s="105">
        <v>700.5</v>
      </c>
      <c r="F19" s="105"/>
      <c r="G19" s="105">
        <f t="shared" si="1"/>
        <v>0</v>
      </c>
    </row>
    <row r="20" spans="1:7" ht="38.25" x14ac:dyDescent="0.25">
      <c r="A20" s="13" t="s">
        <v>292</v>
      </c>
      <c r="B20" s="7" t="s">
        <v>94</v>
      </c>
      <c r="C20" s="2" t="s">
        <v>25</v>
      </c>
      <c r="D20" s="13" t="s">
        <v>11</v>
      </c>
      <c r="E20" s="105">
        <v>46.23</v>
      </c>
      <c r="F20" s="105"/>
      <c r="G20" s="105">
        <f t="shared" si="1"/>
        <v>0</v>
      </c>
    </row>
    <row r="21" spans="1:7" ht="51" x14ac:dyDescent="0.25">
      <c r="A21" s="13" t="s">
        <v>293</v>
      </c>
      <c r="B21" s="7" t="s">
        <v>95</v>
      </c>
      <c r="C21" s="2" t="s">
        <v>419</v>
      </c>
      <c r="D21" s="13" t="s">
        <v>9</v>
      </c>
      <c r="E21" s="105">
        <v>1003.5</v>
      </c>
      <c r="F21" s="105"/>
      <c r="G21" s="105">
        <f t="shared" si="1"/>
        <v>0</v>
      </c>
    </row>
    <row r="22" spans="1:7" ht="38.25" x14ac:dyDescent="0.25">
      <c r="A22" s="13" t="s">
        <v>294</v>
      </c>
      <c r="B22" s="7" t="s">
        <v>94</v>
      </c>
      <c r="C22" s="2" t="s">
        <v>27</v>
      </c>
      <c r="D22" s="13" t="s">
        <v>11</v>
      </c>
      <c r="E22" s="105">
        <v>72.25</v>
      </c>
      <c r="F22" s="105"/>
      <c r="G22" s="105">
        <f t="shared" si="1"/>
        <v>0</v>
      </c>
    </row>
    <row r="23" spans="1:7" ht="51" x14ac:dyDescent="0.25">
      <c r="A23" s="13" t="s">
        <v>295</v>
      </c>
      <c r="B23" s="7" t="s">
        <v>96</v>
      </c>
      <c r="C23" s="2" t="s">
        <v>420</v>
      </c>
      <c r="D23" s="13" t="s">
        <v>9</v>
      </c>
      <c r="E23" s="105">
        <v>3298.95</v>
      </c>
      <c r="F23" s="105"/>
      <c r="G23" s="105">
        <f t="shared" si="1"/>
        <v>0</v>
      </c>
    </row>
    <row r="24" spans="1:7" ht="25.5" x14ac:dyDescent="0.25">
      <c r="A24" s="13" t="s">
        <v>296</v>
      </c>
      <c r="B24" s="7" t="s">
        <v>94</v>
      </c>
      <c r="C24" s="2" t="s">
        <v>29</v>
      </c>
      <c r="D24" s="13" t="s">
        <v>11</v>
      </c>
      <c r="E24" s="105">
        <v>118.76</v>
      </c>
      <c r="F24" s="105"/>
      <c r="G24" s="105">
        <f t="shared" si="1"/>
        <v>0</v>
      </c>
    </row>
    <row r="25" spans="1:7" x14ac:dyDescent="0.25">
      <c r="A25" s="4"/>
      <c r="B25" s="10"/>
      <c r="C25" s="10" t="s">
        <v>421</v>
      </c>
      <c r="D25" s="82"/>
      <c r="E25" s="9"/>
      <c r="F25" s="9"/>
      <c r="G25" s="9">
        <f>SUM(G17:G24)</f>
        <v>0</v>
      </c>
    </row>
    <row r="26" spans="1:7" x14ac:dyDescent="0.25">
      <c r="A26" s="12" t="s">
        <v>30</v>
      </c>
      <c r="B26" s="179" t="s">
        <v>422</v>
      </c>
      <c r="C26" s="179"/>
      <c r="D26" s="4"/>
      <c r="E26" s="9"/>
      <c r="F26" s="9"/>
      <c r="G26" s="105"/>
    </row>
    <row r="27" spans="1:7" ht="25.5" x14ac:dyDescent="0.25">
      <c r="A27" s="41" t="s">
        <v>297</v>
      </c>
      <c r="B27" s="7" t="s">
        <v>97</v>
      </c>
      <c r="C27" s="2" t="s">
        <v>32</v>
      </c>
      <c r="D27" s="13" t="s">
        <v>15</v>
      </c>
      <c r="E27" s="105">
        <v>5473.2</v>
      </c>
      <c r="F27" s="105"/>
      <c r="G27" s="105">
        <f t="shared" ref="G27:G31" si="2">E27*F27</f>
        <v>0</v>
      </c>
    </row>
    <row r="28" spans="1:7" ht="51" x14ac:dyDescent="0.25">
      <c r="A28" s="41" t="s">
        <v>298</v>
      </c>
      <c r="B28" s="7" t="s">
        <v>98</v>
      </c>
      <c r="C28" s="2" t="s">
        <v>33</v>
      </c>
      <c r="D28" s="13" t="s">
        <v>11</v>
      </c>
      <c r="E28" s="105">
        <v>2247</v>
      </c>
      <c r="F28" s="105"/>
      <c r="G28" s="105">
        <f t="shared" si="2"/>
        <v>0</v>
      </c>
    </row>
    <row r="29" spans="1:7" ht="38.25" x14ac:dyDescent="0.25">
      <c r="A29" s="41" t="s">
        <v>299</v>
      </c>
      <c r="B29" s="7" t="s">
        <v>99</v>
      </c>
      <c r="C29" s="2" t="s">
        <v>34</v>
      </c>
      <c r="D29" s="13" t="s">
        <v>15</v>
      </c>
      <c r="E29" s="105">
        <v>4811</v>
      </c>
      <c r="F29" s="105"/>
      <c r="G29" s="105">
        <f t="shared" si="2"/>
        <v>0</v>
      </c>
    </row>
    <row r="30" spans="1:7" ht="51" x14ac:dyDescent="0.25">
      <c r="A30" s="41" t="s">
        <v>300</v>
      </c>
      <c r="B30" s="7" t="s">
        <v>106</v>
      </c>
      <c r="C30" s="2" t="s">
        <v>132</v>
      </c>
      <c r="D30" s="13" t="s">
        <v>15</v>
      </c>
      <c r="E30" s="105">
        <v>4809.66</v>
      </c>
      <c r="F30" s="105"/>
      <c r="G30" s="105">
        <f t="shared" si="2"/>
        <v>0</v>
      </c>
    </row>
    <row r="31" spans="1:7" ht="51" x14ac:dyDescent="0.25">
      <c r="A31" s="41" t="s">
        <v>301</v>
      </c>
      <c r="B31" s="7" t="s">
        <v>106</v>
      </c>
      <c r="C31" s="2" t="s">
        <v>133</v>
      </c>
      <c r="D31" s="13" t="s">
        <v>15</v>
      </c>
      <c r="E31" s="105">
        <v>1.34</v>
      </c>
      <c r="F31" s="105"/>
      <c r="G31" s="105">
        <f t="shared" si="2"/>
        <v>0</v>
      </c>
    </row>
    <row r="32" spans="1:7" x14ac:dyDescent="0.25">
      <c r="A32" s="4"/>
      <c r="B32" s="10"/>
      <c r="C32" s="10" t="s">
        <v>423</v>
      </c>
      <c r="D32" s="82"/>
      <c r="E32" s="9"/>
      <c r="F32" s="9"/>
      <c r="G32" s="9">
        <f>SUM(G27:G31)</f>
        <v>0</v>
      </c>
    </row>
    <row r="33" spans="1:7" x14ac:dyDescent="0.25">
      <c r="A33" s="12" t="s">
        <v>41</v>
      </c>
      <c r="B33" s="179" t="s">
        <v>42</v>
      </c>
      <c r="C33" s="179"/>
      <c r="D33" s="12"/>
      <c r="E33" s="9"/>
      <c r="F33" s="9"/>
      <c r="G33" s="105"/>
    </row>
    <row r="34" spans="1:7" ht="25.5" x14ac:dyDescent="0.25">
      <c r="A34" s="41" t="s">
        <v>302</v>
      </c>
      <c r="B34" s="7" t="s">
        <v>97</v>
      </c>
      <c r="C34" s="2" t="s">
        <v>32</v>
      </c>
      <c r="D34" s="13" t="s">
        <v>15</v>
      </c>
      <c r="E34" s="105">
        <v>1202</v>
      </c>
      <c r="F34" s="105"/>
      <c r="G34" s="105">
        <f t="shared" ref="G34:G37" si="3">E34*F34</f>
        <v>0</v>
      </c>
    </row>
    <row r="35" spans="1:7" ht="38.25" x14ac:dyDescent="0.25">
      <c r="A35" s="41" t="s">
        <v>303</v>
      </c>
      <c r="B35" s="7" t="s">
        <v>98</v>
      </c>
      <c r="C35" s="2" t="s">
        <v>43</v>
      </c>
      <c r="D35" s="13" t="s">
        <v>15</v>
      </c>
      <c r="E35" s="105">
        <v>1202</v>
      </c>
      <c r="F35" s="105"/>
      <c r="G35" s="105">
        <f t="shared" si="3"/>
        <v>0</v>
      </c>
    </row>
    <row r="36" spans="1:7" ht="38.25" x14ac:dyDescent="0.25">
      <c r="A36" s="41" t="s">
        <v>304</v>
      </c>
      <c r="B36" s="7" t="s">
        <v>105</v>
      </c>
      <c r="C36" s="2" t="s">
        <v>44</v>
      </c>
      <c r="D36" s="13" t="s">
        <v>15</v>
      </c>
      <c r="E36" s="105">
        <v>1202</v>
      </c>
      <c r="F36" s="105"/>
      <c r="G36" s="105">
        <f t="shared" si="3"/>
        <v>0</v>
      </c>
    </row>
    <row r="37" spans="1:7" ht="51" x14ac:dyDescent="0.25">
      <c r="A37" s="41" t="s">
        <v>305</v>
      </c>
      <c r="B37" s="7" t="s">
        <v>106</v>
      </c>
      <c r="C37" s="2" t="s">
        <v>45</v>
      </c>
      <c r="D37" s="13" t="s">
        <v>15</v>
      </c>
      <c r="E37" s="105">
        <v>1202</v>
      </c>
      <c r="F37" s="105"/>
      <c r="G37" s="105">
        <f t="shared" si="3"/>
        <v>0</v>
      </c>
    </row>
    <row r="38" spans="1:7" ht="15.75" customHeight="1" x14ac:dyDescent="0.25">
      <c r="A38" s="4"/>
      <c r="B38" s="10"/>
      <c r="C38" s="178" t="s">
        <v>122</v>
      </c>
      <c r="D38" s="178"/>
      <c r="E38" s="9"/>
      <c r="F38" s="9"/>
      <c r="G38" s="9">
        <f>SUM(G34:G37)</f>
        <v>0</v>
      </c>
    </row>
    <row r="39" spans="1:7" x14ac:dyDescent="0.25">
      <c r="A39" s="12" t="s">
        <v>46</v>
      </c>
      <c r="B39" s="183" t="s">
        <v>424</v>
      </c>
      <c r="C39" s="183"/>
      <c r="D39" s="12"/>
      <c r="E39" s="9"/>
      <c r="F39" s="9"/>
      <c r="G39" s="105"/>
    </row>
    <row r="40" spans="1:7" ht="25.5" x14ac:dyDescent="0.25">
      <c r="A40" s="41" t="s">
        <v>306</v>
      </c>
      <c r="B40" s="7" t="s">
        <v>97</v>
      </c>
      <c r="C40" s="2" t="s">
        <v>32</v>
      </c>
      <c r="D40" s="13" t="s">
        <v>15</v>
      </c>
      <c r="E40" s="105">
        <v>507</v>
      </c>
      <c r="F40" s="105"/>
      <c r="G40" s="105">
        <f t="shared" ref="G40:G44" si="4">E40*F40</f>
        <v>0</v>
      </c>
    </row>
    <row r="41" spans="1:7" ht="38.25" x14ac:dyDescent="0.25">
      <c r="A41" s="41" t="s">
        <v>307</v>
      </c>
      <c r="B41" s="7" t="s">
        <v>98</v>
      </c>
      <c r="C41" s="2" t="s">
        <v>43</v>
      </c>
      <c r="D41" s="13" t="s">
        <v>15</v>
      </c>
      <c r="E41" s="105">
        <v>507</v>
      </c>
      <c r="F41" s="105"/>
      <c r="G41" s="105">
        <f t="shared" si="4"/>
        <v>0</v>
      </c>
    </row>
    <row r="42" spans="1:7" ht="38.25" x14ac:dyDescent="0.25">
      <c r="A42" s="41" t="s">
        <v>308</v>
      </c>
      <c r="B42" s="7" t="s">
        <v>99</v>
      </c>
      <c r="C42" s="2" t="s">
        <v>34</v>
      </c>
      <c r="D42" s="13" t="s">
        <v>15</v>
      </c>
      <c r="E42" s="105">
        <v>507</v>
      </c>
      <c r="F42" s="105"/>
      <c r="G42" s="105">
        <f t="shared" si="4"/>
        <v>0</v>
      </c>
    </row>
    <row r="43" spans="1:7" ht="89.25" x14ac:dyDescent="0.25">
      <c r="A43" s="41" t="s">
        <v>309</v>
      </c>
      <c r="B43" s="7" t="s">
        <v>425</v>
      </c>
      <c r="C43" s="2" t="s">
        <v>426</v>
      </c>
      <c r="D43" s="13" t="s">
        <v>15</v>
      </c>
      <c r="E43" s="105">
        <v>456.5</v>
      </c>
      <c r="F43" s="105"/>
      <c r="G43" s="105">
        <f t="shared" si="4"/>
        <v>0</v>
      </c>
    </row>
    <row r="44" spans="1:7" ht="76.5" x14ac:dyDescent="0.25">
      <c r="A44" s="41" t="s">
        <v>310</v>
      </c>
      <c r="B44" s="7" t="s">
        <v>106</v>
      </c>
      <c r="C44" s="2" t="s">
        <v>427</v>
      </c>
      <c r="D44" s="13" t="s">
        <v>15</v>
      </c>
      <c r="E44" s="105">
        <v>50.5</v>
      </c>
      <c r="F44" s="105"/>
      <c r="G44" s="105">
        <f t="shared" si="4"/>
        <v>0</v>
      </c>
    </row>
    <row r="45" spans="1:7" ht="15.75" customHeight="1" x14ac:dyDescent="0.25">
      <c r="A45" s="4"/>
      <c r="B45" s="10"/>
      <c r="C45" s="178" t="s">
        <v>428</v>
      </c>
      <c r="D45" s="178"/>
      <c r="E45" s="9"/>
      <c r="F45" s="9"/>
      <c r="G45" s="9">
        <f>SUM(G40:G44)</f>
        <v>0</v>
      </c>
    </row>
    <row r="46" spans="1:7" x14ac:dyDescent="0.25">
      <c r="A46" s="12" t="s">
        <v>50</v>
      </c>
      <c r="B46" s="185" t="s">
        <v>47</v>
      </c>
      <c r="C46" s="185"/>
      <c r="D46" s="12"/>
      <c r="E46" s="9"/>
      <c r="F46" s="9"/>
      <c r="G46" s="105"/>
    </row>
    <row r="47" spans="1:7" ht="38.25" x14ac:dyDescent="0.25">
      <c r="A47" s="41" t="s">
        <v>311</v>
      </c>
      <c r="B47" s="7" t="s">
        <v>97</v>
      </c>
      <c r="C47" s="2" t="s">
        <v>429</v>
      </c>
      <c r="D47" s="13" t="s">
        <v>15</v>
      </c>
      <c r="E47" s="105">
        <v>2742.5</v>
      </c>
      <c r="F47" s="105"/>
      <c r="G47" s="105">
        <f t="shared" ref="G47:G49" si="5">E47*F47</f>
        <v>0</v>
      </c>
    </row>
    <row r="48" spans="1:7" ht="38.25" x14ac:dyDescent="0.25">
      <c r="A48" s="41" t="s">
        <v>312</v>
      </c>
      <c r="B48" s="7" t="s">
        <v>107</v>
      </c>
      <c r="C48" s="2" t="s">
        <v>48</v>
      </c>
      <c r="D48" s="13" t="s">
        <v>15</v>
      </c>
      <c r="E48" s="105">
        <v>2742.5</v>
      </c>
      <c r="F48" s="105"/>
      <c r="G48" s="105">
        <f t="shared" si="5"/>
        <v>0</v>
      </c>
    </row>
    <row r="49" spans="1:7" ht="63.75" x14ac:dyDescent="0.25">
      <c r="A49" s="41" t="s">
        <v>313</v>
      </c>
      <c r="B49" s="7" t="s">
        <v>106</v>
      </c>
      <c r="C49" s="2" t="s">
        <v>49</v>
      </c>
      <c r="D49" s="13" t="s">
        <v>15</v>
      </c>
      <c r="E49" s="105">
        <v>2742.5</v>
      </c>
      <c r="F49" s="105"/>
      <c r="G49" s="105">
        <f t="shared" si="5"/>
        <v>0</v>
      </c>
    </row>
    <row r="50" spans="1:7" ht="30" customHeight="1" x14ac:dyDescent="0.25">
      <c r="A50" s="4"/>
      <c r="B50" s="10"/>
      <c r="C50" s="178" t="s">
        <v>123</v>
      </c>
      <c r="D50" s="178"/>
      <c r="E50" s="9"/>
      <c r="F50" s="9"/>
      <c r="G50" s="9">
        <f>SUM(G47:G49)</f>
        <v>0</v>
      </c>
    </row>
    <row r="51" spans="1:7" x14ac:dyDescent="0.25">
      <c r="A51" s="12" t="s">
        <v>56</v>
      </c>
      <c r="B51" s="179" t="s">
        <v>430</v>
      </c>
      <c r="C51" s="179"/>
      <c r="D51" s="12"/>
      <c r="E51" s="9"/>
      <c r="F51" s="9"/>
      <c r="G51" s="105"/>
    </row>
    <row r="52" spans="1:7" ht="38.25" x14ac:dyDescent="0.25">
      <c r="A52" s="41" t="s">
        <v>314</v>
      </c>
      <c r="B52" s="7" t="s">
        <v>97</v>
      </c>
      <c r="C52" s="2" t="s">
        <v>431</v>
      </c>
      <c r="D52" s="13" t="s">
        <v>15</v>
      </c>
      <c r="E52" s="105">
        <v>1377</v>
      </c>
      <c r="F52" s="105"/>
      <c r="G52" s="105">
        <f t="shared" ref="G52:G61" si="6">E52*F52</f>
        <v>0</v>
      </c>
    </row>
    <row r="53" spans="1:7" ht="51" x14ac:dyDescent="0.25">
      <c r="A53" s="41" t="s">
        <v>315</v>
      </c>
      <c r="B53" s="7" t="s">
        <v>108</v>
      </c>
      <c r="C53" s="2" t="s">
        <v>52</v>
      </c>
      <c r="D53" s="13" t="s">
        <v>15</v>
      </c>
      <c r="E53" s="105">
        <v>1377</v>
      </c>
      <c r="F53" s="105"/>
      <c r="G53" s="105">
        <f t="shared" si="6"/>
        <v>0</v>
      </c>
    </row>
    <row r="54" spans="1:7" ht="51" x14ac:dyDescent="0.25">
      <c r="A54" s="41" t="s">
        <v>316</v>
      </c>
      <c r="B54" s="7" t="s">
        <v>107</v>
      </c>
      <c r="C54" s="2" t="s">
        <v>53</v>
      </c>
      <c r="D54" s="13" t="s">
        <v>15</v>
      </c>
      <c r="E54" s="105">
        <v>131.80000000000001</v>
      </c>
      <c r="F54" s="105"/>
      <c r="G54" s="105">
        <f t="shared" si="6"/>
        <v>0</v>
      </c>
    </row>
    <row r="55" spans="1:7" ht="51" x14ac:dyDescent="0.25">
      <c r="A55" s="41" t="s">
        <v>317</v>
      </c>
      <c r="B55" s="7" t="s">
        <v>107</v>
      </c>
      <c r="C55" s="2" t="s">
        <v>432</v>
      </c>
      <c r="D55" s="13" t="s">
        <v>15</v>
      </c>
      <c r="E55" s="105">
        <v>1245.2</v>
      </c>
      <c r="F55" s="105"/>
      <c r="G55" s="105">
        <f t="shared" si="6"/>
        <v>0</v>
      </c>
    </row>
    <row r="56" spans="1:7" ht="38.25" x14ac:dyDescent="0.25">
      <c r="A56" s="41" t="s">
        <v>318</v>
      </c>
      <c r="B56" s="7" t="s">
        <v>100</v>
      </c>
      <c r="C56" s="2" t="s">
        <v>35</v>
      </c>
      <c r="D56" s="13" t="s">
        <v>15</v>
      </c>
      <c r="E56" s="105">
        <v>1377</v>
      </c>
      <c r="F56" s="105"/>
      <c r="G56" s="105">
        <f t="shared" si="6"/>
        <v>0</v>
      </c>
    </row>
    <row r="57" spans="1:7" ht="51" x14ac:dyDescent="0.25">
      <c r="A57" s="41" t="s">
        <v>319</v>
      </c>
      <c r="B57" s="7" t="s">
        <v>101</v>
      </c>
      <c r="C57" s="2" t="s">
        <v>36</v>
      </c>
      <c r="D57" s="13" t="s">
        <v>15</v>
      </c>
      <c r="E57" s="105">
        <v>1377</v>
      </c>
      <c r="F57" s="105"/>
      <c r="G57" s="105">
        <f t="shared" si="6"/>
        <v>0</v>
      </c>
    </row>
    <row r="58" spans="1:7" ht="38.25" x14ac:dyDescent="0.25">
      <c r="A58" s="41" t="s">
        <v>320</v>
      </c>
      <c r="B58" s="7" t="s">
        <v>109</v>
      </c>
      <c r="C58" s="2" t="s">
        <v>54</v>
      </c>
      <c r="D58" s="13" t="s">
        <v>15</v>
      </c>
      <c r="E58" s="105">
        <v>131.80000000000001</v>
      </c>
      <c r="F58" s="105"/>
      <c r="G58" s="105">
        <f t="shared" si="6"/>
        <v>0</v>
      </c>
    </row>
    <row r="59" spans="1:7" ht="25.5" x14ac:dyDescent="0.25">
      <c r="A59" s="41" t="s">
        <v>321</v>
      </c>
      <c r="B59" s="7" t="s">
        <v>103</v>
      </c>
      <c r="C59" s="2" t="s">
        <v>38</v>
      </c>
      <c r="D59" s="13" t="s">
        <v>15</v>
      </c>
      <c r="E59" s="105">
        <v>131.80000000000001</v>
      </c>
      <c r="F59" s="105"/>
      <c r="G59" s="105">
        <f t="shared" si="6"/>
        <v>0</v>
      </c>
    </row>
    <row r="60" spans="1:7" ht="38.25" x14ac:dyDescent="0.25">
      <c r="A60" s="41" t="s">
        <v>322</v>
      </c>
      <c r="B60" s="7" t="s">
        <v>101</v>
      </c>
      <c r="C60" s="2" t="s">
        <v>39</v>
      </c>
      <c r="D60" s="13" t="s">
        <v>15</v>
      </c>
      <c r="E60" s="105">
        <v>131.80000000000001</v>
      </c>
      <c r="F60" s="105"/>
      <c r="G60" s="105">
        <f t="shared" si="6"/>
        <v>0</v>
      </c>
    </row>
    <row r="61" spans="1:7" ht="38.25" x14ac:dyDescent="0.25">
      <c r="A61" s="41" t="s">
        <v>323</v>
      </c>
      <c r="B61" s="7" t="s">
        <v>104</v>
      </c>
      <c r="C61" s="2" t="s">
        <v>55</v>
      </c>
      <c r="D61" s="13" t="s">
        <v>15</v>
      </c>
      <c r="E61" s="105">
        <v>1377</v>
      </c>
      <c r="F61" s="105"/>
      <c r="G61" s="105">
        <f t="shared" si="6"/>
        <v>0</v>
      </c>
    </row>
    <row r="62" spans="1:7" ht="25.5" customHeight="1" x14ac:dyDescent="0.25">
      <c r="A62" s="4"/>
      <c r="B62" s="10"/>
      <c r="C62" s="178" t="s">
        <v>433</v>
      </c>
      <c r="D62" s="178"/>
      <c r="E62" s="9"/>
      <c r="F62" s="9"/>
      <c r="G62" s="9">
        <f>SUM(G52:G61)</f>
        <v>0</v>
      </c>
    </row>
    <row r="63" spans="1:7" x14ac:dyDescent="0.25">
      <c r="A63" s="12" t="s">
        <v>62</v>
      </c>
      <c r="B63" s="183" t="s">
        <v>57</v>
      </c>
      <c r="C63" s="183"/>
      <c r="D63" s="12"/>
      <c r="E63" s="9"/>
      <c r="F63" s="9"/>
      <c r="G63" s="105"/>
    </row>
    <row r="64" spans="1:7" ht="25.5" x14ac:dyDescent="0.25">
      <c r="A64" s="41" t="s">
        <v>324</v>
      </c>
      <c r="B64" s="7" t="s">
        <v>97</v>
      </c>
      <c r="C64" s="2" t="s">
        <v>32</v>
      </c>
      <c r="D64" s="13" t="s">
        <v>15</v>
      </c>
      <c r="E64" s="105">
        <v>297.5</v>
      </c>
      <c r="F64" s="105"/>
      <c r="G64" s="105">
        <f t="shared" ref="G64:G69" si="7">E64*F64</f>
        <v>0</v>
      </c>
    </row>
    <row r="65" spans="1:7" ht="51" x14ac:dyDescent="0.25">
      <c r="A65" s="41" t="s">
        <v>325</v>
      </c>
      <c r="B65" s="7" t="s">
        <v>98</v>
      </c>
      <c r="C65" s="2" t="s">
        <v>33</v>
      </c>
      <c r="D65" s="13" t="s">
        <v>11</v>
      </c>
      <c r="E65" s="105">
        <v>98</v>
      </c>
      <c r="F65" s="105"/>
      <c r="G65" s="105">
        <f t="shared" si="7"/>
        <v>0</v>
      </c>
    </row>
    <row r="66" spans="1:7" ht="51" x14ac:dyDescent="0.25">
      <c r="A66" s="41" t="s">
        <v>326</v>
      </c>
      <c r="B66" s="7" t="s">
        <v>108</v>
      </c>
      <c r="C66" s="2" t="s">
        <v>58</v>
      </c>
      <c r="D66" s="13" t="s">
        <v>15</v>
      </c>
      <c r="E66" s="105">
        <v>297.5</v>
      </c>
      <c r="F66" s="105"/>
      <c r="G66" s="105">
        <f t="shared" si="7"/>
        <v>0</v>
      </c>
    </row>
    <row r="67" spans="1:7" ht="38.25" x14ac:dyDescent="0.25">
      <c r="A67" s="41" t="s">
        <v>327</v>
      </c>
      <c r="B67" s="7" t="s">
        <v>99</v>
      </c>
      <c r="C67" s="2" t="s">
        <v>59</v>
      </c>
      <c r="D67" s="13" t="s">
        <v>15</v>
      </c>
      <c r="E67" s="105">
        <v>297.5</v>
      </c>
      <c r="F67" s="105"/>
      <c r="G67" s="105">
        <f t="shared" si="7"/>
        <v>0</v>
      </c>
    </row>
    <row r="68" spans="1:7" ht="38.25" x14ac:dyDescent="0.25">
      <c r="A68" s="41" t="s">
        <v>328</v>
      </c>
      <c r="B68" s="7" t="s">
        <v>110</v>
      </c>
      <c r="C68" s="2" t="s">
        <v>60</v>
      </c>
      <c r="D68" s="13" t="s">
        <v>15</v>
      </c>
      <c r="E68" s="105">
        <v>106</v>
      </c>
      <c r="F68" s="105"/>
      <c r="G68" s="105">
        <f t="shared" si="7"/>
        <v>0</v>
      </c>
    </row>
    <row r="69" spans="1:7" ht="51" x14ac:dyDescent="0.25">
      <c r="A69" s="41" t="s">
        <v>329</v>
      </c>
      <c r="B69" s="7" t="s">
        <v>106</v>
      </c>
      <c r="C69" s="2" t="s">
        <v>61</v>
      </c>
      <c r="D69" s="13" t="s">
        <v>15</v>
      </c>
      <c r="E69" s="105">
        <v>297.5</v>
      </c>
      <c r="F69" s="105"/>
      <c r="G69" s="105">
        <f t="shared" si="7"/>
        <v>0</v>
      </c>
    </row>
    <row r="70" spans="1:7" ht="25.5" customHeight="1" x14ac:dyDescent="0.25">
      <c r="A70" s="4"/>
      <c r="B70" s="10"/>
      <c r="C70" s="178" t="s">
        <v>125</v>
      </c>
      <c r="D70" s="178"/>
      <c r="E70" s="9"/>
      <c r="F70" s="9"/>
      <c r="G70" s="9">
        <f>SUM(G64:G69)</f>
        <v>0</v>
      </c>
    </row>
    <row r="71" spans="1:7" x14ac:dyDescent="0.25">
      <c r="A71" s="12" t="s">
        <v>68</v>
      </c>
      <c r="B71" s="183" t="s">
        <v>63</v>
      </c>
      <c r="C71" s="183"/>
      <c r="D71" s="12"/>
      <c r="E71" s="9"/>
      <c r="F71" s="9"/>
      <c r="G71" s="105"/>
    </row>
    <row r="72" spans="1:7" ht="76.5" x14ac:dyDescent="0.25">
      <c r="A72" s="41" t="s">
        <v>330</v>
      </c>
      <c r="B72" s="7" t="s">
        <v>111</v>
      </c>
      <c r="C72" s="2" t="s">
        <v>434</v>
      </c>
      <c r="D72" s="13" t="s">
        <v>15</v>
      </c>
      <c r="E72" s="105">
        <v>14463.74</v>
      </c>
      <c r="F72" s="105"/>
      <c r="G72" s="105">
        <f t="shared" ref="G72:G75" si="8">E72*F72</f>
        <v>0</v>
      </c>
    </row>
    <row r="73" spans="1:7" ht="38.25" x14ac:dyDescent="0.25">
      <c r="A73" s="41" t="s">
        <v>331</v>
      </c>
      <c r="B73" s="7" t="s">
        <v>112</v>
      </c>
      <c r="C73" s="2" t="s">
        <v>435</v>
      </c>
      <c r="D73" s="13" t="s">
        <v>11</v>
      </c>
      <c r="E73" s="105">
        <v>4779</v>
      </c>
      <c r="F73" s="105"/>
      <c r="G73" s="105">
        <f t="shared" si="8"/>
        <v>0</v>
      </c>
    </row>
    <row r="74" spans="1:7" ht="51" x14ac:dyDescent="0.25">
      <c r="A74" s="41" t="s">
        <v>332</v>
      </c>
      <c r="B74" s="7" t="s">
        <v>113</v>
      </c>
      <c r="C74" s="2" t="s">
        <v>66</v>
      </c>
      <c r="D74" s="13" t="s">
        <v>11</v>
      </c>
      <c r="E74" s="105">
        <v>64</v>
      </c>
      <c r="F74" s="105"/>
      <c r="G74" s="105">
        <f t="shared" si="8"/>
        <v>0</v>
      </c>
    </row>
    <row r="75" spans="1:7" ht="38.25" x14ac:dyDescent="0.25">
      <c r="A75" s="41" t="s">
        <v>333</v>
      </c>
      <c r="B75" s="7" t="s">
        <v>92</v>
      </c>
      <c r="C75" s="2" t="s">
        <v>67</v>
      </c>
      <c r="D75" s="13" t="s">
        <v>11</v>
      </c>
      <c r="E75" s="194">
        <v>4779</v>
      </c>
      <c r="F75" s="105"/>
      <c r="G75" s="105">
        <f t="shared" si="8"/>
        <v>0</v>
      </c>
    </row>
    <row r="76" spans="1:7" ht="17.25" customHeight="1" x14ac:dyDescent="0.25">
      <c r="A76" s="4"/>
      <c r="B76" s="10"/>
      <c r="C76" s="10" t="s">
        <v>436</v>
      </c>
      <c r="D76" s="82"/>
      <c r="E76" s="9"/>
      <c r="F76" s="9"/>
      <c r="G76" s="9">
        <f>SUM(G72:G75)</f>
        <v>0</v>
      </c>
    </row>
    <row r="77" spans="1:7" x14ac:dyDescent="0.25">
      <c r="A77" s="12" t="s">
        <v>291</v>
      </c>
      <c r="B77" s="26" t="s">
        <v>69</v>
      </c>
      <c r="C77" s="8"/>
      <c r="D77" s="12"/>
      <c r="E77" s="9"/>
      <c r="F77" s="9"/>
      <c r="G77" s="105"/>
    </row>
    <row r="78" spans="1:7" ht="51" x14ac:dyDescent="0.25">
      <c r="A78" s="41" t="s">
        <v>334</v>
      </c>
      <c r="B78" s="7" t="s">
        <v>114</v>
      </c>
      <c r="C78" s="2" t="s">
        <v>70</v>
      </c>
      <c r="D78" s="13" t="s">
        <v>71</v>
      </c>
      <c r="E78" s="105">
        <v>14</v>
      </c>
      <c r="F78" s="105"/>
      <c r="G78" s="105">
        <f t="shared" ref="G78:G87" si="9">E78*F78</f>
        <v>0</v>
      </c>
    </row>
    <row r="79" spans="1:7" ht="25.5" x14ac:dyDescent="0.25">
      <c r="A79" s="41" t="s">
        <v>335</v>
      </c>
      <c r="B79" s="7" t="s">
        <v>115</v>
      </c>
      <c r="C79" s="2" t="s">
        <v>72</v>
      </c>
      <c r="D79" s="13" t="s">
        <v>71</v>
      </c>
      <c r="E79" s="105">
        <v>7</v>
      </c>
      <c r="F79" s="105"/>
      <c r="G79" s="105">
        <f t="shared" si="9"/>
        <v>0</v>
      </c>
    </row>
    <row r="80" spans="1:7" ht="25.5" x14ac:dyDescent="0.25">
      <c r="A80" s="41" t="s">
        <v>336</v>
      </c>
      <c r="B80" s="7" t="s">
        <v>115</v>
      </c>
      <c r="C80" s="2" t="s">
        <v>73</v>
      </c>
      <c r="D80" s="13" t="s">
        <v>71</v>
      </c>
      <c r="E80" s="105">
        <v>21</v>
      </c>
      <c r="F80" s="105"/>
      <c r="G80" s="105">
        <f t="shared" si="9"/>
        <v>0</v>
      </c>
    </row>
    <row r="81" spans="1:7" ht="63.75" x14ac:dyDescent="0.25">
      <c r="A81" s="41" t="s">
        <v>337</v>
      </c>
      <c r="B81" s="7" t="s">
        <v>116</v>
      </c>
      <c r="C81" s="2" t="s">
        <v>437</v>
      </c>
      <c r="D81" s="13" t="s">
        <v>15</v>
      </c>
      <c r="E81" s="105">
        <v>6995.5</v>
      </c>
      <c r="F81" s="105"/>
      <c r="G81" s="105">
        <f t="shared" si="9"/>
        <v>0</v>
      </c>
    </row>
    <row r="82" spans="1:7" ht="38.25" x14ac:dyDescent="0.25">
      <c r="A82" s="41" t="s">
        <v>338</v>
      </c>
      <c r="B82" s="7" t="s">
        <v>107</v>
      </c>
      <c r="C82" s="2" t="s">
        <v>75</v>
      </c>
      <c r="D82" s="13" t="s">
        <v>15</v>
      </c>
      <c r="E82" s="105">
        <v>157</v>
      </c>
      <c r="F82" s="105"/>
      <c r="G82" s="105">
        <f t="shared" si="9"/>
        <v>0</v>
      </c>
    </row>
    <row r="83" spans="1:7" ht="63.75" x14ac:dyDescent="0.25">
      <c r="A83" s="41" t="s">
        <v>339</v>
      </c>
      <c r="B83" s="7" t="s">
        <v>95</v>
      </c>
      <c r="C83" s="2" t="s">
        <v>438</v>
      </c>
      <c r="D83" s="13" t="s">
        <v>9</v>
      </c>
      <c r="E83" s="105">
        <v>44</v>
      </c>
      <c r="F83" s="105"/>
      <c r="G83" s="105">
        <f t="shared" si="9"/>
        <v>0</v>
      </c>
    </row>
    <row r="84" spans="1:7" ht="38.25" x14ac:dyDescent="0.25">
      <c r="A84" s="41" t="s">
        <v>340</v>
      </c>
      <c r="B84" s="7" t="s">
        <v>94</v>
      </c>
      <c r="C84" s="2" t="s">
        <v>137</v>
      </c>
      <c r="D84" s="13" t="s">
        <v>11</v>
      </c>
      <c r="E84" s="105">
        <v>3.63</v>
      </c>
      <c r="F84" s="105"/>
      <c r="G84" s="105">
        <f t="shared" si="9"/>
        <v>0</v>
      </c>
    </row>
    <row r="85" spans="1:7" ht="63.75" x14ac:dyDescent="0.25">
      <c r="A85" s="41" t="s">
        <v>341</v>
      </c>
      <c r="B85" s="7" t="s">
        <v>98</v>
      </c>
      <c r="C85" s="2" t="s">
        <v>439</v>
      </c>
      <c r="D85" s="13" t="s">
        <v>15</v>
      </c>
      <c r="E85" s="105">
        <v>24.75</v>
      </c>
      <c r="F85" s="105"/>
      <c r="G85" s="105">
        <f t="shared" si="9"/>
        <v>0</v>
      </c>
    </row>
    <row r="86" spans="1:7" ht="51" x14ac:dyDescent="0.25">
      <c r="A86" s="41" t="s">
        <v>342</v>
      </c>
      <c r="B86" s="7" t="s">
        <v>117</v>
      </c>
      <c r="C86" s="2" t="s">
        <v>440</v>
      </c>
      <c r="D86" s="13" t="s">
        <v>15</v>
      </c>
      <c r="E86" s="105">
        <v>27.5</v>
      </c>
      <c r="F86" s="105"/>
      <c r="G86" s="105">
        <f t="shared" si="9"/>
        <v>0</v>
      </c>
    </row>
    <row r="87" spans="1:7" ht="38.25" x14ac:dyDescent="0.25">
      <c r="A87" s="41" t="s">
        <v>343</v>
      </c>
      <c r="B87" s="7" t="s">
        <v>107</v>
      </c>
      <c r="C87" s="2" t="s">
        <v>79</v>
      </c>
      <c r="D87" s="13" t="s">
        <v>78</v>
      </c>
      <c r="E87" s="105">
        <v>1</v>
      </c>
      <c r="F87" s="105"/>
      <c r="G87" s="105">
        <f t="shared" si="9"/>
        <v>0</v>
      </c>
    </row>
    <row r="88" spans="1:7" x14ac:dyDescent="0.25">
      <c r="A88" s="4"/>
      <c r="B88" s="10"/>
      <c r="C88" s="10" t="s">
        <v>127</v>
      </c>
      <c r="D88" s="82"/>
      <c r="E88" s="9"/>
      <c r="F88" s="9"/>
      <c r="G88" s="9">
        <f>SUM(G78:G87)</f>
        <v>0</v>
      </c>
    </row>
    <row r="89" spans="1:7" ht="15" customHeight="1" x14ac:dyDescent="0.25">
      <c r="A89" s="116" t="s">
        <v>471</v>
      </c>
      <c r="B89" s="116"/>
      <c r="C89" s="116"/>
      <c r="D89" s="55"/>
      <c r="E89" s="9"/>
      <c r="F89" s="9"/>
      <c r="G89" s="105"/>
    </row>
    <row r="90" spans="1:7" x14ac:dyDescent="0.25">
      <c r="A90" s="12" t="s">
        <v>2</v>
      </c>
      <c r="B90" s="184" t="s">
        <v>139</v>
      </c>
      <c r="C90" s="184"/>
      <c r="D90" s="12"/>
      <c r="E90" s="9"/>
      <c r="F90" s="9"/>
      <c r="G90" s="105"/>
    </row>
    <row r="91" spans="1:7" ht="89.25" x14ac:dyDescent="0.25">
      <c r="A91" s="41" t="s">
        <v>344</v>
      </c>
      <c r="B91" s="7" t="s">
        <v>140</v>
      </c>
      <c r="C91" s="2" t="s">
        <v>443</v>
      </c>
      <c r="D91" s="13" t="s">
        <v>11</v>
      </c>
      <c r="E91" s="105">
        <v>611</v>
      </c>
      <c r="F91" s="105"/>
      <c r="G91" s="105">
        <f t="shared" ref="G91:G97" si="10">E91*F91</f>
        <v>0</v>
      </c>
    </row>
    <row r="92" spans="1:7" ht="89.25" x14ac:dyDescent="0.25">
      <c r="A92" s="41" t="s">
        <v>345</v>
      </c>
      <c r="B92" s="7" t="s">
        <v>142</v>
      </c>
      <c r="C92" s="2" t="s">
        <v>444</v>
      </c>
      <c r="D92" s="13" t="s">
        <v>11</v>
      </c>
      <c r="E92" s="105">
        <v>2949</v>
      </c>
      <c r="F92" s="105"/>
      <c r="G92" s="105">
        <f t="shared" si="10"/>
        <v>0</v>
      </c>
    </row>
    <row r="93" spans="1:7" ht="89.25" x14ac:dyDescent="0.25">
      <c r="A93" s="41" t="s">
        <v>346</v>
      </c>
      <c r="B93" s="7" t="s">
        <v>445</v>
      </c>
      <c r="C93" s="2" t="s">
        <v>446</v>
      </c>
      <c r="D93" s="13" t="s">
        <v>11</v>
      </c>
      <c r="E93" s="105">
        <v>126</v>
      </c>
      <c r="F93" s="105"/>
      <c r="G93" s="105">
        <f t="shared" si="10"/>
        <v>0</v>
      </c>
    </row>
    <row r="94" spans="1:7" ht="38.25" x14ac:dyDescent="0.25">
      <c r="A94" s="41" t="s">
        <v>347</v>
      </c>
      <c r="B94" s="7" t="s">
        <v>144</v>
      </c>
      <c r="C94" s="2" t="s">
        <v>145</v>
      </c>
      <c r="D94" s="13" t="s">
        <v>71</v>
      </c>
      <c r="E94" s="105">
        <v>1423</v>
      </c>
      <c r="F94" s="105"/>
      <c r="G94" s="105">
        <f t="shared" si="10"/>
        <v>0</v>
      </c>
    </row>
    <row r="95" spans="1:7" ht="38.25" x14ac:dyDescent="0.25">
      <c r="A95" s="41" t="s">
        <v>348</v>
      </c>
      <c r="B95" s="7" t="s">
        <v>146</v>
      </c>
      <c r="C95" s="2" t="s">
        <v>147</v>
      </c>
      <c r="D95" s="13" t="s">
        <v>71</v>
      </c>
      <c r="E95" s="105">
        <v>213</v>
      </c>
      <c r="F95" s="105"/>
      <c r="G95" s="105">
        <f t="shared" si="10"/>
        <v>0</v>
      </c>
    </row>
    <row r="96" spans="1:7" ht="38.25" x14ac:dyDescent="0.25">
      <c r="A96" s="41" t="s">
        <v>349</v>
      </c>
      <c r="B96" s="7" t="s">
        <v>148</v>
      </c>
      <c r="C96" s="2" t="s">
        <v>149</v>
      </c>
      <c r="D96" s="13" t="s">
        <v>150</v>
      </c>
      <c r="E96" s="105">
        <v>1560</v>
      </c>
      <c r="F96" s="105"/>
      <c r="G96" s="105">
        <f t="shared" si="10"/>
        <v>0</v>
      </c>
    </row>
    <row r="97" spans="1:7" ht="38.25" x14ac:dyDescent="0.25">
      <c r="A97" s="41" t="s">
        <v>350</v>
      </c>
      <c r="B97" s="7" t="s">
        <v>148</v>
      </c>
      <c r="C97" s="2" t="s">
        <v>151</v>
      </c>
      <c r="D97" s="13" t="s">
        <v>152</v>
      </c>
      <c r="E97" s="105">
        <v>14</v>
      </c>
      <c r="F97" s="105"/>
      <c r="G97" s="105">
        <f t="shared" si="10"/>
        <v>0</v>
      </c>
    </row>
    <row r="98" spans="1:7" ht="25.5" customHeight="1" x14ac:dyDescent="0.25">
      <c r="A98" s="4"/>
      <c r="B98" s="10"/>
      <c r="C98" s="178" t="s">
        <v>153</v>
      </c>
      <c r="D98" s="178"/>
      <c r="E98" s="9"/>
      <c r="F98" s="9"/>
      <c r="G98" s="9">
        <f>SUM(G91:G97)</f>
        <v>0</v>
      </c>
    </row>
    <row r="99" spans="1:7" x14ac:dyDescent="0.25">
      <c r="A99" s="12" t="s">
        <v>6</v>
      </c>
      <c r="B99" s="183" t="s">
        <v>154</v>
      </c>
      <c r="C99" s="183"/>
      <c r="D99" s="12"/>
      <c r="E99" s="9"/>
      <c r="F99" s="9"/>
      <c r="G99" s="105"/>
    </row>
    <row r="100" spans="1:7" ht="38.25" x14ac:dyDescent="0.25">
      <c r="A100" s="41" t="s">
        <v>351</v>
      </c>
      <c r="B100" s="7" t="s">
        <v>155</v>
      </c>
      <c r="C100" s="2" t="s">
        <v>156</v>
      </c>
      <c r="D100" s="13" t="s">
        <v>9</v>
      </c>
      <c r="E100" s="105">
        <v>116.7</v>
      </c>
      <c r="F100" s="105"/>
      <c r="G100" s="105">
        <f t="shared" ref="G100:G114" si="11">E100*F100</f>
        <v>0</v>
      </c>
    </row>
    <row r="101" spans="1:7" ht="63.75" x14ac:dyDescent="0.25">
      <c r="A101" s="41" t="s">
        <v>352</v>
      </c>
      <c r="B101" s="7" t="s">
        <v>157</v>
      </c>
      <c r="C101" s="2" t="s">
        <v>447</v>
      </c>
      <c r="D101" s="13" t="s">
        <v>9</v>
      </c>
      <c r="E101" s="105">
        <v>159.1</v>
      </c>
      <c r="F101" s="105"/>
      <c r="G101" s="105">
        <f t="shared" si="11"/>
        <v>0</v>
      </c>
    </row>
    <row r="102" spans="1:7" ht="63.75" x14ac:dyDescent="0.25">
      <c r="A102" s="41" t="s">
        <v>353</v>
      </c>
      <c r="B102" s="7" t="s">
        <v>159</v>
      </c>
      <c r="C102" s="2" t="s">
        <v>448</v>
      </c>
      <c r="D102" s="13" t="s">
        <v>9</v>
      </c>
      <c r="E102" s="105">
        <v>254.7</v>
      </c>
      <c r="F102" s="105"/>
      <c r="G102" s="105">
        <f t="shared" si="11"/>
        <v>0</v>
      </c>
    </row>
    <row r="103" spans="1:7" ht="51" x14ac:dyDescent="0.25">
      <c r="A103" s="41" t="s">
        <v>354</v>
      </c>
      <c r="B103" s="7" t="s">
        <v>161</v>
      </c>
      <c r="C103" s="2" t="s">
        <v>449</v>
      </c>
      <c r="D103" s="13" t="s">
        <v>9</v>
      </c>
      <c r="E103" s="105">
        <v>165.1</v>
      </c>
      <c r="F103" s="105"/>
      <c r="G103" s="105">
        <f t="shared" si="11"/>
        <v>0</v>
      </c>
    </row>
    <row r="104" spans="1:7" ht="51" x14ac:dyDescent="0.25">
      <c r="A104" s="41" t="s">
        <v>355</v>
      </c>
      <c r="B104" s="7" t="s">
        <v>450</v>
      </c>
      <c r="C104" s="2" t="s">
        <v>451</v>
      </c>
      <c r="D104" s="13" t="s">
        <v>9</v>
      </c>
      <c r="E104" s="105">
        <v>200.4</v>
      </c>
      <c r="F104" s="105"/>
      <c r="G104" s="105">
        <f t="shared" si="11"/>
        <v>0</v>
      </c>
    </row>
    <row r="105" spans="1:7" ht="38.25" x14ac:dyDescent="0.25">
      <c r="A105" s="41" t="s">
        <v>356</v>
      </c>
      <c r="B105" s="7" t="s">
        <v>163</v>
      </c>
      <c r="C105" s="2" t="s">
        <v>167</v>
      </c>
      <c r="D105" s="13" t="s">
        <v>71</v>
      </c>
      <c r="E105" s="105">
        <v>8</v>
      </c>
      <c r="F105" s="105"/>
      <c r="G105" s="105">
        <f t="shared" si="11"/>
        <v>0</v>
      </c>
    </row>
    <row r="106" spans="1:7" ht="51" x14ac:dyDescent="0.25">
      <c r="A106" s="41" t="s">
        <v>357</v>
      </c>
      <c r="B106" s="7" t="s">
        <v>168</v>
      </c>
      <c r="C106" s="2" t="s">
        <v>169</v>
      </c>
      <c r="D106" s="13" t="s">
        <v>71</v>
      </c>
      <c r="E106" s="105">
        <v>8</v>
      </c>
      <c r="F106" s="105"/>
      <c r="G106" s="105">
        <f t="shared" si="11"/>
        <v>0</v>
      </c>
    </row>
    <row r="107" spans="1:7" ht="38.25" x14ac:dyDescent="0.25">
      <c r="A107" s="41" t="s">
        <v>358</v>
      </c>
      <c r="B107" s="7" t="s">
        <v>163</v>
      </c>
      <c r="C107" s="2" t="s">
        <v>164</v>
      </c>
      <c r="D107" s="13" t="s">
        <v>71</v>
      </c>
      <c r="E107" s="105">
        <v>8</v>
      </c>
      <c r="F107" s="105"/>
      <c r="G107" s="105">
        <f t="shared" si="11"/>
        <v>0</v>
      </c>
    </row>
    <row r="108" spans="1:7" ht="51" x14ac:dyDescent="0.25">
      <c r="A108" s="41" t="s">
        <v>359</v>
      </c>
      <c r="B108" s="7" t="s">
        <v>165</v>
      </c>
      <c r="C108" s="2" t="s">
        <v>166</v>
      </c>
      <c r="D108" s="13" t="s">
        <v>71</v>
      </c>
      <c r="E108" s="105">
        <v>8</v>
      </c>
      <c r="F108" s="105"/>
      <c r="G108" s="105">
        <f t="shared" si="11"/>
        <v>0</v>
      </c>
    </row>
    <row r="109" spans="1:7" ht="51" x14ac:dyDescent="0.25">
      <c r="A109" s="41" t="s">
        <v>360</v>
      </c>
      <c r="B109" s="7" t="s">
        <v>170</v>
      </c>
      <c r="C109" s="2" t="s">
        <v>171</v>
      </c>
      <c r="D109" s="13" t="s">
        <v>11</v>
      </c>
      <c r="E109" s="105">
        <v>6.19</v>
      </c>
      <c r="F109" s="105"/>
      <c r="G109" s="105">
        <f t="shared" si="11"/>
        <v>0</v>
      </c>
    </row>
    <row r="110" spans="1:7" ht="51" x14ac:dyDescent="0.25">
      <c r="A110" s="41" t="s">
        <v>361</v>
      </c>
      <c r="B110" s="7" t="s">
        <v>148</v>
      </c>
      <c r="C110" s="2" t="s">
        <v>172</v>
      </c>
      <c r="D110" s="13" t="s">
        <v>9</v>
      </c>
      <c r="E110" s="105">
        <v>13</v>
      </c>
      <c r="F110" s="105"/>
      <c r="G110" s="105">
        <f t="shared" si="11"/>
        <v>0</v>
      </c>
    </row>
    <row r="111" spans="1:7" ht="51" x14ac:dyDescent="0.25">
      <c r="A111" s="41" t="s">
        <v>362</v>
      </c>
      <c r="B111" s="7" t="s">
        <v>173</v>
      </c>
      <c r="C111" s="2" t="s">
        <v>174</v>
      </c>
      <c r="D111" s="13" t="s">
        <v>71</v>
      </c>
      <c r="E111" s="105">
        <v>17</v>
      </c>
      <c r="F111" s="105"/>
      <c r="G111" s="105">
        <f t="shared" si="11"/>
        <v>0</v>
      </c>
    </row>
    <row r="112" spans="1:7" ht="51" x14ac:dyDescent="0.25">
      <c r="A112" s="41" t="s">
        <v>363</v>
      </c>
      <c r="B112" s="7" t="s">
        <v>177</v>
      </c>
      <c r="C112" s="2" t="s">
        <v>178</v>
      </c>
      <c r="D112" s="13" t="s">
        <v>11</v>
      </c>
      <c r="E112" s="105">
        <v>10</v>
      </c>
      <c r="F112" s="105"/>
      <c r="G112" s="105">
        <f t="shared" si="11"/>
        <v>0</v>
      </c>
    </row>
    <row r="113" spans="1:7" ht="38.25" x14ac:dyDescent="0.25">
      <c r="A113" s="41" t="s">
        <v>364</v>
      </c>
      <c r="B113" s="7" t="s">
        <v>148</v>
      </c>
      <c r="C113" s="2" t="s">
        <v>179</v>
      </c>
      <c r="D113" s="13" t="s">
        <v>152</v>
      </c>
      <c r="E113" s="105">
        <v>2</v>
      </c>
      <c r="F113" s="105"/>
      <c r="G113" s="105">
        <f t="shared" si="11"/>
        <v>0</v>
      </c>
    </row>
    <row r="114" spans="1:7" ht="38.25" x14ac:dyDescent="0.25">
      <c r="A114" s="41" t="s">
        <v>365</v>
      </c>
      <c r="B114" s="7" t="s">
        <v>148</v>
      </c>
      <c r="C114" s="2" t="s">
        <v>180</v>
      </c>
      <c r="D114" s="13" t="s">
        <v>152</v>
      </c>
      <c r="E114" s="105">
        <v>6</v>
      </c>
      <c r="F114" s="105"/>
      <c r="G114" s="105">
        <f t="shared" si="11"/>
        <v>0</v>
      </c>
    </row>
    <row r="115" spans="1:7" ht="18.75" customHeight="1" x14ac:dyDescent="0.25">
      <c r="A115" s="4"/>
      <c r="B115" s="10"/>
      <c r="C115" s="178" t="s">
        <v>181</v>
      </c>
      <c r="D115" s="178"/>
      <c r="E115" s="9"/>
      <c r="F115" s="9"/>
      <c r="G115" s="9">
        <f>SUM(G100:G114)</f>
        <v>0</v>
      </c>
    </row>
    <row r="116" spans="1:7" ht="15" customHeight="1" x14ac:dyDescent="0.25">
      <c r="A116" s="116" t="s">
        <v>583</v>
      </c>
      <c r="B116" s="116"/>
      <c r="C116" s="116"/>
      <c r="D116" s="55"/>
      <c r="E116" s="107"/>
      <c r="F116" s="93"/>
      <c r="G116" s="96"/>
    </row>
    <row r="117" spans="1:7" ht="29.25" customHeight="1" x14ac:dyDescent="0.25">
      <c r="A117" s="50" t="s">
        <v>2</v>
      </c>
      <c r="B117" s="179" t="s">
        <v>182</v>
      </c>
      <c r="C117" s="179"/>
      <c r="D117" s="179"/>
      <c r="E117" s="179"/>
      <c r="F117" s="179"/>
      <c r="G117" s="96"/>
    </row>
    <row r="118" spans="1:7" ht="38.25" x14ac:dyDescent="0.25">
      <c r="A118" s="41" t="s">
        <v>366</v>
      </c>
      <c r="B118" s="32" t="s">
        <v>183</v>
      </c>
      <c r="C118" s="98" t="s">
        <v>452</v>
      </c>
      <c r="D118" s="41" t="s">
        <v>71</v>
      </c>
      <c r="E118" s="96">
        <v>33</v>
      </c>
      <c r="F118" s="96"/>
      <c r="G118" s="105">
        <f t="shared" ref="G118:G126" si="12">E118*F118</f>
        <v>0</v>
      </c>
    </row>
    <row r="119" spans="1:7" ht="38.25" x14ac:dyDescent="0.25">
      <c r="A119" s="41" t="s">
        <v>367</v>
      </c>
      <c r="B119" s="32" t="s">
        <v>185</v>
      </c>
      <c r="C119" s="98" t="s">
        <v>453</v>
      </c>
      <c r="D119" s="41" t="s">
        <v>71</v>
      </c>
      <c r="E119" s="96">
        <v>4</v>
      </c>
      <c r="F119" s="96"/>
      <c r="G119" s="105">
        <f t="shared" si="12"/>
        <v>0</v>
      </c>
    </row>
    <row r="120" spans="1:7" ht="38.25" x14ac:dyDescent="0.25">
      <c r="A120" s="41" t="s">
        <v>368</v>
      </c>
      <c r="B120" s="32" t="s">
        <v>189</v>
      </c>
      <c r="C120" s="98" t="s">
        <v>190</v>
      </c>
      <c r="D120" s="41" t="s">
        <v>71</v>
      </c>
      <c r="E120" s="96">
        <v>33</v>
      </c>
      <c r="F120" s="96"/>
      <c r="G120" s="105">
        <f t="shared" si="12"/>
        <v>0</v>
      </c>
    </row>
    <row r="121" spans="1:7" ht="25.5" x14ac:dyDescent="0.25">
      <c r="A121" s="41" t="s">
        <v>369</v>
      </c>
      <c r="B121" s="32" t="s">
        <v>191</v>
      </c>
      <c r="C121" s="98" t="s">
        <v>192</v>
      </c>
      <c r="D121" s="41" t="s">
        <v>71</v>
      </c>
      <c r="E121" s="96">
        <v>4</v>
      </c>
      <c r="F121" s="96"/>
      <c r="G121" s="105">
        <f t="shared" si="12"/>
        <v>0</v>
      </c>
    </row>
    <row r="122" spans="1:7" ht="38.25" x14ac:dyDescent="0.25">
      <c r="A122" s="41" t="s">
        <v>370</v>
      </c>
      <c r="B122" s="32" t="s">
        <v>195</v>
      </c>
      <c r="C122" s="98" t="s">
        <v>454</v>
      </c>
      <c r="D122" s="41" t="s">
        <v>197</v>
      </c>
      <c r="E122" s="96">
        <v>3.11</v>
      </c>
      <c r="F122" s="96"/>
      <c r="G122" s="105">
        <f t="shared" si="12"/>
        <v>0</v>
      </c>
    </row>
    <row r="123" spans="1:7" ht="38.25" x14ac:dyDescent="0.25">
      <c r="A123" s="41" t="s">
        <v>371</v>
      </c>
      <c r="B123" s="32" t="s">
        <v>198</v>
      </c>
      <c r="C123" s="98" t="s">
        <v>455</v>
      </c>
      <c r="D123" s="41" t="s">
        <v>197</v>
      </c>
      <c r="E123" s="96">
        <v>1.93</v>
      </c>
      <c r="F123" s="96"/>
      <c r="G123" s="105">
        <f t="shared" si="12"/>
        <v>0</v>
      </c>
    </row>
    <row r="124" spans="1:7" ht="38.25" x14ac:dyDescent="0.25">
      <c r="A124" s="41" t="s">
        <v>372</v>
      </c>
      <c r="B124" s="32" t="s">
        <v>200</v>
      </c>
      <c r="C124" s="98" t="s">
        <v>456</v>
      </c>
      <c r="D124" s="41" t="s">
        <v>197</v>
      </c>
      <c r="E124" s="96">
        <v>2.66</v>
      </c>
      <c r="F124" s="96"/>
      <c r="G124" s="105">
        <f t="shared" si="12"/>
        <v>0</v>
      </c>
    </row>
    <row r="125" spans="1:7" ht="38.25" x14ac:dyDescent="0.25">
      <c r="A125" s="41" t="s">
        <v>373</v>
      </c>
      <c r="B125" s="32" t="s">
        <v>202</v>
      </c>
      <c r="C125" s="98" t="s">
        <v>457</v>
      </c>
      <c r="D125" s="41" t="s">
        <v>204</v>
      </c>
      <c r="E125" s="144">
        <f xml:space="preserve"> (19.6 + 6.8 + 1.5) / 10000</f>
        <v>3.0000000000000001E-3</v>
      </c>
      <c r="F125" s="96"/>
      <c r="G125" s="105">
        <f t="shared" si="12"/>
        <v>0</v>
      </c>
    </row>
    <row r="126" spans="1:7" ht="38.25" x14ac:dyDescent="0.25">
      <c r="A126" s="41" t="s">
        <v>374</v>
      </c>
      <c r="B126" s="32" t="s">
        <v>205</v>
      </c>
      <c r="C126" s="98" t="s">
        <v>458</v>
      </c>
      <c r="D126" s="41" t="s">
        <v>15</v>
      </c>
      <c r="E126" s="96">
        <v>27.9</v>
      </c>
      <c r="F126" s="96"/>
      <c r="G126" s="105">
        <f t="shared" si="12"/>
        <v>0</v>
      </c>
    </row>
    <row r="127" spans="1:7" ht="41.25" customHeight="1" x14ac:dyDescent="0.25">
      <c r="A127" s="4"/>
      <c r="B127" s="42"/>
      <c r="C127" s="181" t="s">
        <v>207</v>
      </c>
      <c r="D127" s="181"/>
      <c r="E127" s="93"/>
      <c r="F127" s="93"/>
      <c r="G127" s="93">
        <f>SUM(G118:G126)</f>
        <v>0</v>
      </c>
    </row>
    <row r="128" spans="1:7" x14ac:dyDescent="0.25">
      <c r="A128" s="50" t="s">
        <v>6</v>
      </c>
      <c r="B128" s="183" t="s">
        <v>208</v>
      </c>
      <c r="C128" s="183"/>
      <c r="D128" s="50"/>
      <c r="E128" s="93"/>
      <c r="F128" s="93"/>
      <c r="G128" s="96"/>
    </row>
    <row r="129" spans="1:7" ht="25.5" x14ac:dyDescent="0.25">
      <c r="A129" s="41" t="s">
        <v>375</v>
      </c>
      <c r="B129" s="32" t="s">
        <v>209</v>
      </c>
      <c r="C129" s="98" t="s">
        <v>459</v>
      </c>
      <c r="D129" s="41" t="s">
        <v>71</v>
      </c>
      <c r="E129" s="96">
        <v>2</v>
      </c>
      <c r="F129" s="96"/>
      <c r="G129" s="105">
        <f t="shared" ref="G129:G133" si="13">E129*F129</f>
        <v>0</v>
      </c>
    </row>
    <row r="130" spans="1:7" ht="25.5" x14ac:dyDescent="0.25">
      <c r="A130" s="41" t="s">
        <v>376</v>
      </c>
      <c r="B130" s="32" t="s">
        <v>209</v>
      </c>
      <c r="C130" s="98" t="s">
        <v>210</v>
      </c>
      <c r="D130" s="41" t="s">
        <v>71</v>
      </c>
      <c r="E130" s="96">
        <v>11</v>
      </c>
      <c r="F130" s="96"/>
      <c r="G130" s="105">
        <f t="shared" si="13"/>
        <v>0</v>
      </c>
    </row>
    <row r="131" spans="1:7" ht="25.5" x14ac:dyDescent="0.25">
      <c r="A131" s="41" t="s">
        <v>377</v>
      </c>
      <c r="B131" s="32" t="s">
        <v>209</v>
      </c>
      <c r="C131" s="98" t="s">
        <v>460</v>
      </c>
      <c r="D131" s="41" t="s">
        <v>71</v>
      </c>
      <c r="E131" s="96">
        <v>65</v>
      </c>
      <c r="F131" s="96"/>
      <c r="G131" s="105">
        <f t="shared" si="13"/>
        <v>0</v>
      </c>
    </row>
    <row r="132" spans="1:7" ht="25.5" x14ac:dyDescent="0.25">
      <c r="A132" s="41" t="s">
        <v>378</v>
      </c>
      <c r="B132" s="32" t="s">
        <v>461</v>
      </c>
      <c r="C132" s="98" t="s">
        <v>462</v>
      </c>
      <c r="D132" s="41" t="s">
        <v>71</v>
      </c>
      <c r="E132" s="96">
        <v>1629</v>
      </c>
      <c r="F132" s="96"/>
      <c r="G132" s="105">
        <f t="shared" si="13"/>
        <v>0</v>
      </c>
    </row>
    <row r="133" spans="1:7" ht="25.5" x14ac:dyDescent="0.25">
      <c r="A133" s="41" t="s">
        <v>379</v>
      </c>
      <c r="B133" s="32" t="s">
        <v>461</v>
      </c>
      <c r="C133" s="98" t="s">
        <v>463</v>
      </c>
      <c r="D133" s="41" t="s">
        <v>71</v>
      </c>
      <c r="E133" s="96">
        <v>142</v>
      </c>
      <c r="F133" s="96"/>
      <c r="G133" s="105">
        <f t="shared" si="13"/>
        <v>0</v>
      </c>
    </row>
    <row r="134" spans="1:7" x14ac:dyDescent="0.25">
      <c r="A134" s="4"/>
      <c r="B134" s="42"/>
      <c r="C134" s="42" t="s">
        <v>211</v>
      </c>
      <c r="D134" s="85"/>
      <c r="E134" s="93"/>
      <c r="F134" s="93"/>
      <c r="G134" s="93">
        <f>SUM(G129:G133)</f>
        <v>0</v>
      </c>
    </row>
    <row r="135" spans="1:7" ht="15" customHeight="1" x14ac:dyDescent="0.25">
      <c r="A135" s="116" t="s">
        <v>472</v>
      </c>
      <c r="B135" s="116"/>
      <c r="C135" s="116"/>
      <c r="D135" s="55"/>
      <c r="E135" s="107"/>
      <c r="F135" s="99"/>
      <c r="G135" s="99"/>
    </row>
    <row r="136" spans="1:7" x14ac:dyDescent="0.25">
      <c r="A136" s="51" t="s">
        <v>2</v>
      </c>
      <c r="B136" s="180" t="s">
        <v>236</v>
      </c>
      <c r="C136" s="180"/>
      <c r="D136" s="180"/>
      <c r="E136" s="30"/>
      <c r="F136" s="30"/>
      <c r="G136" s="95"/>
    </row>
    <row r="137" spans="1:7" ht="38.25" x14ac:dyDescent="0.25">
      <c r="A137" s="52" t="s">
        <v>380</v>
      </c>
      <c r="B137" s="27" t="s">
        <v>226</v>
      </c>
      <c r="C137" s="28" t="s">
        <v>237</v>
      </c>
      <c r="D137" s="52" t="s">
        <v>78</v>
      </c>
      <c r="E137" s="95">
        <v>17</v>
      </c>
      <c r="F137" s="95"/>
      <c r="G137" s="105">
        <f t="shared" ref="G137:G145" si="14">E137*F137</f>
        <v>0</v>
      </c>
    </row>
    <row r="138" spans="1:7" ht="76.5" x14ac:dyDescent="0.25">
      <c r="A138" s="52" t="s">
        <v>381</v>
      </c>
      <c r="B138" s="27" t="s">
        <v>238</v>
      </c>
      <c r="C138" s="28" t="s">
        <v>464</v>
      </c>
      <c r="D138" s="52" t="s">
        <v>11</v>
      </c>
      <c r="E138" s="95">
        <v>63.36</v>
      </c>
      <c r="F138" s="95"/>
      <c r="G138" s="105">
        <f t="shared" si="14"/>
        <v>0</v>
      </c>
    </row>
    <row r="139" spans="1:7" ht="102" x14ac:dyDescent="0.25">
      <c r="A139" s="52" t="s">
        <v>382</v>
      </c>
      <c r="B139" s="27" t="s">
        <v>240</v>
      </c>
      <c r="C139" s="28" t="s">
        <v>465</v>
      </c>
      <c r="D139" s="52" t="s">
        <v>9</v>
      </c>
      <c r="E139" s="95">
        <v>198</v>
      </c>
      <c r="F139" s="95"/>
      <c r="G139" s="105">
        <f t="shared" si="14"/>
        <v>0</v>
      </c>
    </row>
    <row r="140" spans="1:7" ht="51" x14ac:dyDescent="0.25">
      <c r="A140" s="52" t="s">
        <v>383</v>
      </c>
      <c r="B140" s="27" t="s">
        <v>242</v>
      </c>
      <c r="C140" s="28" t="s">
        <v>466</v>
      </c>
      <c r="D140" s="52" t="s">
        <v>9</v>
      </c>
      <c r="E140" s="95">
        <v>396</v>
      </c>
      <c r="F140" s="95"/>
      <c r="G140" s="105">
        <f t="shared" si="14"/>
        <v>0</v>
      </c>
    </row>
    <row r="141" spans="1:7" ht="38.25" x14ac:dyDescent="0.25">
      <c r="A141" s="52" t="s">
        <v>384</v>
      </c>
      <c r="B141" s="27" t="s">
        <v>244</v>
      </c>
      <c r="C141" s="28" t="s">
        <v>245</v>
      </c>
      <c r="D141" s="52" t="s">
        <v>9</v>
      </c>
      <c r="E141" s="95">
        <v>198</v>
      </c>
      <c r="F141" s="95"/>
      <c r="G141" s="105">
        <f t="shared" si="14"/>
        <v>0</v>
      </c>
    </row>
    <row r="142" spans="1:7" ht="38.25" x14ac:dyDescent="0.25">
      <c r="A142" s="52" t="s">
        <v>385</v>
      </c>
      <c r="B142" s="27" t="s">
        <v>246</v>
      </c>
      <c r="C142" s="28" t="s">
        <v>247</v>
      </c>
      <c r="D142" s="52" t="s">
        <v>71</v>
      </c>
      <c r="E142" s="95">
        <v>17</v>
      </c>
      <c r="F142" s="95"/>
      <c r="G142" s="105">
        <f t="shared" si="14"/>
        <v>0</v>
      </c>
    </row>
    <row r="143" spans="1:7" ht="38.25" x14ac:dyDescent="0.25">
      <c r="A143" s="52" t="s">
        <v>386</v>
      </c>
      <c r="B143" s="27" t="s">
        <v>248</v>
      </c>
      <c r="C143" s="28" t="s">
        <v>249</v>
      </c>
      <c r="D143" s="52" t="s">
        <v>71</v>
      </c>
      <c r="E143" s="95">
        <v>34</v>
      </c>
      <c r="F143" s="95"/>
      <c r="G143" s="105">
        <f t="shared" si="14"/>
        <v>0</v>
      </c>
    </row>
    <row r="144" spans="1:7" ht="25.5" x14ac:dyDescent="0.25">
      <c r="A144" s="52" t="s">
        <v>387</v>
      </c>
      <c r="B144" s="27" t="s">
        <v>250</v>
      </c>
      <c r="C144" s="28" t="s">
        <v>251</v>
      </c>
      <c r="D144" s="52" t="s">
        <v>11</v>
      </c>
      <c r="E144" s="95">
        <v>63.36</v>
      </c>
      <c r="F144" s="95"/>
      <c r="G144" s="105">
        <f t="shared" si="14"/>
        <v>0</v>
      </c>
    </row>
    <row r="145" spans="1:13" ht="51" x14ac:dyDescent="0.25">
      <c r="A145" s="52" t="s">
        <v>388</v>
      </c>
      <c r="B145" s="27" t="s">
        <v>252</v>
      </c>
      <c r="C145" s="28" t="s">
        <v>467</v>
      </c>
      <c r="D145" s="52" t="s">
        <v>15</v>
      </c>
      <c r="E145" s="95">
        <v>79.2</v>
      </c>
      <c r="F145" s="95"/>
      <c r="G145" s="105">
        <f t="shared" si="14"/>
        <v>0</v>
      </c>
    </row>
    <row r="146" spans="1:13" ht="33.75" customHeight="1" x14ac:dyDescent="0.25">
      <c r="A146" s="45"/>
      <c r="B146" s="29"/>
      <c r="C146" s="182" t="s">
        <v>254</v>
      </c>
      <c r="D146" s="182"/>
      <c r="E146" s="30"/>
      <c r="F146" s="30"/>
      <c r="G146" s="30">
        <f>SUM(G137:G145)</f>
        <v>0</v>
      </c>
    </row>
    <row r="147" spans="1:13" x14ac:dyDescent="0.25">
      <c r="A147" s="51" t="s">
        <v>6</v>
      </c>
      <c r="B147" s="180" t="s">
        <v>255</v>
      </c>
      <c r="C147" s="180"/>
      <c r="D147" s="180"/>
      <c r="E147" s="30"/>
      <c r="F147" s="30"/>
      <c r="G147" s="95"/>
    </row>
    <row r="148" spans="1:13" ht="21" x14ac:dyDescent="0.25">
      <c r="A148" s="52" t="s">
        <v>389</v>
      </c>
      <c r="B148" s="84" t="s">
        <v>148</v>
      </c>
      <c r="C148" s="28" t="s">
        <v>256</v>
      </c>
      <c r="D148" s="52" t="s">
        <v>78</v>
      </c>
      <c r="E148" s="95">
        <v>1</v>
      </c>
      <c r="F148" s="95"/>
      <c r="G148" s="105">
        <f>E148*F148</f>
        <v>0</v>
      </c>
      <c r="H148" s="33"/>
      <c r="I148" s="33"/>
      <c r="J148" s="33"/>
      <c r="K148" s="33"/>
      <c r="L148" s="33"/>
      <c r="M148" s="33"/>
    </row>
    <row r="149" spans="1:13" x14ac:dyDescent="0.25">
      <c r="A149" s="45"/>
      <c r="B149" s="29"/>
      <c r="C149" s="29" t="s">
        <v>468</v>
      </c>
      <c r="D149" s="19"/>
      <c r="E149" s="30"/>
      <c r="F149" s="30"/>
      <c r="G149" s="30">
        <f>SUM(G148)</f>
        <v>0</v>
      </c>
      <c r="H149" s="33"/>
      <c r="I149" s="33"/>
      <c r="J149" s="33"/>
      <c r="K149" s="33"/>
      <c r="L149" s="33"/>
      <c r="M149" s="33"/>
    </row>
    <row r="150" spans="1:13" ht="15" customHeight="1" x14ac:dyDescent="0.25">
      <c r="A150" s="116" t="s">
        <v>473</v>
      </c>
      <c r="B150" s="116"/>
      <c r="C150" s="116"/>
      <c r="D150" s="55"/>
      <c r="E150" s="93"/>
      <c r="F150" s="93"/>
      <c r="G150" s="93"/>
      <c r="H150" s="34"/>
      <c r="I150" s="34"/>
      <c r="J150" s="34"/>
      <c r="K150" s="34"/>
      <c r="L150" s="34"/>
      <c r="M150" s="33"/>
    </row>
    <row r="151" spans="1:13" ht="38.25" x14ac:dyDescent="0.25">
      <c r="A151" s="41" t="s">
        <v>390</v>
      </c>
      <c r="B151" s="32" t="s">
        <v>259</v>
      </c>
      <c r="C151" s="101" t="s">
        <v>260</v>
      </c>
      <c r="D151" s="41" t="s">
        <v>152</v>
      </c>
      <c r="E151" s="96">
        <v>19</v>
      </c>
      <c r="F151" s="96"/>
      <c r="G151" s="105">
        <f t="shared" ref="G151:G152" si="15">E151*F151</f>
        <v>0</v>
      </c>
      <c r="H151" s="33"/>
      <c r="I151" s="35"/>
      <c r="J151" s="33"/>
      <c r="K151" s="36"/>
      <c r="L151" s="33"/>
      <c r="M151" s="33"/>
    </row>
    <row r="152" spans="1:13" ht="153" customHeight="1" x14ac:dyDescent="0.25">
      <c r="A152" s="41" t="s">
        <v>391</v>
      </c>
      <c r="B152" s="32" t="s">
        <v>261</v>
      </c>
      <c r="C152" s="101" t="s">
        <v>469</v>
      </c>
      <c r="D152" s="41" t="s">
        <v>9</v>
      </c>
      <c r="E152" s="96">
        <v>979</v>
      </c>
      <c r="F152" s="96"/>
      <c r="G152" s="105">
        <f t="shared" si="15"/>
        <v>0</v>
      </c>
      <c r="H152" s="33"/>
      <c r="I152" s="38"/>
      <c r="J152" s="33"/>
      <c r="K152" s="37"/>
      <c r="L152" s="33"/>
      <c r="M152" s="33"/>
    </row>
    <row r="153" spans="1:13" x14ac:dyDescent="0.25">
      <c r="A153" s="39"/>
      <c r="B153" s="40"/>
      <c r="C153" s="170" t="s">
        <v>470</v>
      </c>
      <c r="D153" s="170"/>
      <c r="E153" s="97"/>
      <c r="F153" s="97"/>
      <c r="G153" s="97">
        <f>SUM(G151:G152)</f>
        <v>0</v>
      </c>
      <c r="H153" s="33"/>
      <c r="I153" s="33"/>
      <c r="J153" s="33"/>
      <c r="K153" s="33"/>
      <c r="L153" s="33"/>
      <c r="M153" s="33"/>
    </row>
    <row r="154" spans="1:13" ht="19.5" customHeight="1" x14ac:dyDescent="0.25">
      <c r="A154" s="139" t="s">
        <v>741</v>
      </c>
      <c r="B154" s="139"/>
      <c r="C154" s="139"/>
      <c r="D154" s="139"/>
      <c r="E154" s="31"/>
      <c r="F154" s="31"/>
      <c r="G154" s="31"/>
      <c r="H154" s="33"/>
      <c r="I154" s="33"/>
      <c r="J154" s="33"/>
      <c r="K154" s="33"/>
      <c r="L154" s="33"/>
      <c r="M154" s="33"/>
    </row>
    <row r="155" spans="1:13" ht="140.25" x14ac:dyDescent="0.25">
      <c r="A155" s="32" t="s">
        <v>392</v>
      </c>
      <c r="B155" s="32" t="s">
        <v>261</v>
      </c>
      <c r="C155" s="101" t="s">
        <v>738</v>
      </c>
      <c r="D155" s="32" t="s">
        <v>9</v>
      </c>
      <c r="E155" s="145" t="s">
        <v>739</v>
      </c>
      <c r="F155" s="146"/>
      <c r="G155" s="147">
        <f>E155*F155</f>
        <v>0</v>
      </c>
      <c r="H155" s="33"/>
      <c r="I155" s="33"/>
      <c r="J155" s="33"/>
      <c r="K155" s="33"/>
      <c r="L155" s="33"/>
      <c r="M155" s="33"/>
    </row>
    <row r="156" spans="1:13" ht="15" customHeight="1" x14ac:dyDescent="0.25">
      <c r="A156" s="8"/>
      <c r="B156" s="42"/>
      <c r="C156" s="181" t="s">
        <v>740</v>
      </c>
      <c r="D156" s="181"/>
      <c r="E156" s="42"/>
      <c r="F156" s="42"/>
      <c r="G156" s="148">
        <f>SUM(G155)</f>
        <v>0</v>
      </c>
      <c r="H156" s="33"/>
      <c r="I156" s="33"/>
      <c r="J156" s="33"/>
      <c r="K156" s="33"/>
      <c r="L156" s="33"/>
      <c r="M156" s="33"/>
    </row>
    <row r="157" spans="1:13" x14ac:dyDescent="0.25">
      <c r="A157" s="158" t="s">
        <v>637</v>
      </c>
      <c r="B157" s="158"/>
      <c r="C157" s="158"/>
      <c r="D157" s="158"/>
      <c r="E157" s="158"/>
      <c r="F157" s="158"/>
      <c r="G157" s="97">
        <f>SUM(G153,G149,G146,G134,G127,G115,G98,G88,G76,G70,G62,G50,G45,G38,G32,G25,G15,G6,G156)</f>
        <v>0</v>
      </c>
      <c r="H157" s="33"/>
      <c r="I157" s="33"/>
      <c r="J157" s="33"/>
      <c r="K157" s="33"/>
      <c r="L157" s="33"/>
      <c r="M157" s="33"/>
    </row>
    <row r="158" spans="1:13" x14ac:dyDescent="0.25">
      <c r="A158" s="158" t="s">
        <v>633</v>
      </c>
      <c r="B158" s="158"/>
      <c r="C158" s="158"/>
      <c r="D158" s="158"/>
      <c r="E158" s="158"/>
      <c r="F158" s="158"/>
      <c r="G158" s="97">
        <f>G157*23%</f>
        <v>0</v>
      </c>
      <c r="H158" s="33"/>
      <c r="I158" s="33"/>
      <c r="J158" s="33"/>
      <c r="K158" s="33"/>
      <c r="L158" s="33"/>
      <c r="M158" s="33"/>
    </row>
    <row r="159" spans="1:13" x14ac:dyDescent="0.25">
      <c r="A159" s="158" t="s">
        <v>634</v>
      </c>
      <c r="B159" s="158"/>
      <c r="C159" s="158"/>
      <c r="D159" s="158"/>
      <c r="E159" s="158"/>
      <c r="F159" s="158"/>
      <c r="G159" s="97">
        <f>G157+G158</f>
        <v>0</v>
      </c>
      <c r="H159" s="33"/>
      <c r="I159" s="33"/>
      <c r="J159" s="33"/>
      <c r="K159" s="33"/>
      <c r="L159" s="33"/>
      <c r="M159" s="33"/>
    </row>
    <row r="160" spans="1:13" ht="18.75" x14ac:dyDescent="0.3">
      <c r="A160" s="102" t="s">
        <v>632</v>
      </c>
      <c r="B160" s="8"/>
      <c r="C160" s="8"/>
      <c r="D160" s="4"/>
      <c r="E160" s="99"/>
      <c r="F160" s="99"/>
      <c r="G160" s="99"/>
    </row>
    <row r="161" spans="1:7" x14ac:dyDescent="0.25">
      <c r="A161" s="19" t="s">
        <v>0</v>
      </c>
      <c r="B161" s="19" t="s">
        <v>80</v>
      </c>
      <c r="C161" s="19" t="s">
        <v>81</v>
      </c>
      <c r="D161" s="19" t="s">
        <v>1</v>
      </c>
      <c r="E161" s="92" t="s">
        <v>82</v>
      </c>
      <c r="F161" s="92" t="s">
        <v>83</v>
      </c>
      <c r="G161" s="92" t="s">
        <v>84</v>
      </c>
    </row>
    <row r="162" spans="1:7" x14ac:dyDescent="0.25">
      <c r="A162" s="50" t="s">
        <v>655</v>
      </c>
      <c r="B162" s="161" t="s">
        <v>609</v>
      </c>
      <c r="C162" s="161"/>
      <c r="D162" s="161"/>
      <c r="E162" s="93"/>
      <c r="F162" s="93"/>
      <c r="G162" s="96"/>
    </row>
    <row r="163" spans="1:7" ht="25.5" x14ac:dyDescent="0.25">
      <c r="A163" s="41" t="s">
        <v>2</v>
      </c>
      <c r="B163" s="32" t="s">
        <v>610</v>
      </c>
      <c r="C163" s="98" t="s">
        <v>611</v>
      </c>
      <c r="D163" s="41" t="s">
        <v>71</v>
      </c>
      <c r="E163" s="96">
        <v>40</v>
      </c>
      <c r="F163" s="96"/>
      <c r="G163" s="105">
        <f t="shared" ref="G163:G165" si="16">E163*F163</f>
        <v>0</v>
      </c>
    </row>
    <row r="164" spans="1:7" ht="25.5" x14ac:dyDescent="0.25">
      <c r="A164" s="41" t="s">
        <v>6</v>
      </c>
      <c r="B164" s="32" t="s">
        <v>610</v>
      </c>
      <c r="C164" s="98" t="s">
        <v>612</v>
      </c>
      <c r="D164" s="41" t="s">
        <v>71</v>
      </c>
      <c r="E164" s="96">
        <v>3</v>
      </c>
      <c r="F164" s="96"/>
      <c r="G164" s="105">
        <f t="shared" si="16"/>
        <v>0</v>
      </c>
    </row>
    <row r="165" spans="1:7" ht="25.5" x14ac:dyDescent="0.25">
      <c r="A165" s="41" t="s">
        <v>20</v>
      </c>
      <c r="B165" s="32" t="s">
        <v>610</v>
      </c>
      <c r="C165" s="98" t="s">
        <v>613</v>
      </c>
      <c r="D165" s="41" t="s">
        <v>71</v>
      </c>
      <c r="E165" s="96">
        <v>12</v>
      </c>
      <c r="F165" s="96"/>
      <c r="G165" s="105">
        <f t="shared" si="16"/>
        <v>0</v>
      </c>
    </row>
    <row r="166" spans="1:7" x14ac:dyDescent="0.25">
      <c r="A166" s="4"/>
      <c r="B166" s="42"/>
      <c r="C166" s="42" t="s">
        <v>614</v>
      </c>
      <c r="D166" s="85"/>
      <c r="E166" s="93"/>
      <c r="F166" s="93"/>
      <c r="G166" s="93">
        <f>SUM(G163:G165)</f>
        <v>0</v>
      </c>
    </row>
    <row r="167" spans="1:7" x14ac:dyDescent="0.25">
      <c r="A167" s="50" t="s">
        <v>656</v>
      </c>
      <c r="B167" s="161" t="s">
        <v>615</v>
      </c>
      <c r="C167" s="161"/>
      <c r="D167" s="161"/>
      <c r="E167" s="93"/>
      <c r="F167" s="93"/>
      <c r="G167" s="96"/>
    </row>
    <row r="168" spans="1:7" ht="204.75" customHeight="1" x14ac:dyDescent="0.25">
      <c r="A168" s="41" t="s">
        <v>30</v>
      </c>
      <c r="B168" s="32" t="s">
        <v>616</v>
      </c>
      <c r="C168" s="98" t="s">
        <v>689</v>
      </c>
      <c r="D168" s="41" t="s">
        <v>15</v>
      </c>
      <c r="E168" s="96">
        <v>163.46</v>
      </c>
      <c r="F168" s="96"/>
      <c r="G168" s="105">
        <f>E168*F168</f>
        <v>0</v>
      </c>
    </row>
    <row r="169" spans="1:7" x14ac:dyDescent="0.25">
      <c r="A169" s="4"/>
      <c r="B169" s="42"/>
      <c r="C169" s="42" t="s">
        <v>620</v>
      </c>
      <c r="D169" s="85"/>
      <c r="E169" s="93"/>
      <c r="F169" s="93"/>
      <c r="G169" s="93">
        <f>SUM(G168)</f>
        <v>0</v>
      </c>
    </row>
    <row r="170" spans="1:7" x14ac:dyDescent="0.25">
      <c r="A170" s="50" t="s">
        <v>657</v>
      </c>
      <c r="B170" s="161" t="s">
        <v>621</v>
      </c>
      <c r="C170" s="161"/>
      <c r="D170" s="161"/>
      <c r="E170" s="93"/>
      <c r="F170" s="93"/>
      <c r="G170" s="96"/>
    </row>
    <row r="171" spans="1:7" ht="25.5" x14ac:dyDescent="0.25">
      <c r="A171" s="41" t="s">
        <v>41</v>
      </c>
      <c r="B171" s="32" t="s">
        <v>622</v>
      </c>
      <c r="C171" s="98" t="s">
        <v>623</v>
      </c>
      <c r="D171" s="41" t="s">
        <v>71</v>
      </c>
      <c r="E171" s="96">
        <v>4</v>
      </c>
      <c r="F171" s="96"/>
      <c r="G171" s="105">
        <f>E171*F171</f>
        <v>0</v>
      </c>
    </row>
    <row r="172" spans="1:7" x14ac:dyDescent="0.25">
      <c r="A172" s="4"/>
      <c r="B172" s="42"/>
      <c r="C172" s="42" t="s">
        <v>625</v>
      </c>
      <c r="D172" s="85"/>
      <c r="E172" s="93"/>
      <c r="F172" s="93"/>
      <c r="G172" s="93">
        <f>SUM(G171)</f>
        <v>0</v>
      </c>
    </row>
    <row r="173" spans="1:7" x14ac:dyDescent="0.25">
      <c r="A173" s="158" t="s">
        <v>638</v>
      </c>
      <c r="B173" s="158"/>
      <c r="C173" s="158"/>
      <c r="D173" s="158"/>
      <c r="E173" s="158"/>
      <c r="F173" s="158"/>
      <c r="G173" s="97">
        <f>SUM(G172,G169,G166)</f>
        <v>0</v>
      </c>
    </row>
    <row r="174" spans="1:7" x14ac:dyDescent="0.25">
      <c r="A174" s="158" t="s">
        <v>633</v>
      </c>
      <c r="B174" s="158"/>
      <c r="C174" s="158"/>
      <c r="D174" s="158"/>
      <c r="E174" s="158"/>
      <c r="F174" s="158"/>
      <c r="G174" s="97">
        <f>G173*23%</f>
        <v>0</v>
      </c>
    </row>
    <row r="175" spans="1:7" x14ac:dyDescent="0.25">
      <c r="A175" s="158" t="s">
        <v>634</v>
      </c>
      <c r="B175" s="158"/>
      <c r="C175" s="158"/>
      <c r="D175" s="158"/>
      <c r="E175" s="158"/>
      <c r="F175" s="158"/>
      <c r="G175" s="97">
        <f>G173+G174</f>
        <v>0</v>
      </c>
    </row>
    <row r="177" spans="1:7" ht="13.5" customHeight="1" x14ac:dyDescent="0.25">
      <c r="A177" s="91" t="s">
        <v>694</v>
      </c>
      <c r="F177" s="176" t="s">
        <v>692</v>
      </c>
      <c r="G177" s="176"/>
    </row>
    <row r="178" spans="1:7" ht="30" customHeight="1" x14ac:dyDescent="0.25">
      <c r="F178" s="177" t="s">
        <v>682</v>
      </c>
      <c r="G178" s="177"/>
    </row>
  </sheetData>
  <mergeCells count="41">
    <mergeCell ref="A3:D3"/>
    <mergeCell ref="B4:C4"/>
    <mergeCell ref="B7:D7"/>
    <mergeCell ref="B16:C16"/>
    <mergeCell ref="B26:C26"/>
    <mergeCell ref="C15:D15"/>
    <mergeCell ref="C6:D6"/>
    <mergeCell ref="B128:C128"/>
    <mergeCell ref="B33:C33"/>
    <mergeCell ref="B39:C39"/>
    <mergeCell ref="B90:C90"/>
    <mergeCell ref="B99:C99"/>
    <mergeCell ref="B46:C46"/>
    <mergeCell ref="B51:C51"/>
    <mergeCell ref="B63:C63"/>
    <mergeCell ref="B71:C71"/>
    <mergeCell ref="C45:D45"/>
    <mergeCell ref="C38:D38"/>
    <mergeCell ref="C62:D62"/>
    <mergeCell ref="C50:D50"/>
    <mergeCell ref="A157:F157"/>
    <mergeCell ref="A158:F158"/>
    <mergeCell ref="A159:F159"/>
    <mergeCell ref="C153:D153"/>
    <mergeCell ref="B147:D147"/>
    <mergeCell ref="F177:G177"/>
    <mergeCell ref="F178:G178"/>
    <mergeCell ref="C115:D115"/>
    <mergeCell ref="C98:D98"/>
    <mergeCell ref="C70:D70"/>
    <mergeCell ref="B117:F117"/>
    <mergeCell ref="B136:D136"/>
    <mergeCell ref="C156:D156"/>
    <mergeCell ref="A173:F173"/>
    <mergeCell ref="A174:F174"/>
    <mergeCell ref="A175:F175"/>
    <mergeCell ref="C127:D127"/>
    <mergeCell ref="C146:D146"/>
    <mergeCell ref="B162:D162"/>
    <mergeCell ref="B167:D167"/>
    <mergeCell ref="B170:D170"/>
  </mergeCells>
  <printOptions horizontalCentered="1"/>
  <pageMargins left="0.47244094488188981" right="0.23622047244094491" top="0.55118110236220474" bottom="0.55118110236220474" header="0.23622047244094491" footer="0.31496062992125984"/>
  <pageSetup paperSize="9" scale="95" orientation="portrait" r:id="rId1"/>
  <headerFooter>
    <oddHeader>&amp;LNr sprawy: BZPiFZ.271.8.2020&amp;RULICA ZBOŻOWA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view="pageBreakPreview" topLeftCell="A201" zoomScaleNormal="100" zoomScaleSheetLayoutView="100" workbookViewId="0">
      <selection activeCell="A211" sqref="A211"/>
    </sheetView>
  </sheetViews>
  <sheetFormatPr defaultRowHeight="15" x14ac:dyDescent="0.25"/>
  <cols>
    <col min="1" max="1" width="5.140625" style="1" customWidth="1"/>
    <col min="2" max="2" width="10.85546875" style="86" customWidth="1"/>
    <col min="3" max="3" width="34.42578125" customWidth="1"/>
    <col min="4" max="4" width="6" style="1" customWidth="1"/>
    <col min="5" max="5" width="9.140625" style="94"/>
    <col min="6" max="6" width="13" style="94" customWidth="1"/>
    <col min="7" max="7" width="17.5703125" style="94" customWidth="1"/>
  </cols>
  <sheetData>
    <row r="1" spans="1:7" ht="18.75" x14ac:dyDescent="0.3">
      <c r="A1" s="5" t="s">
        <v>542</v>
      </c>
    </row>
    <row r="2" spans="1:7" s="1" customFormat="1" x14ac:dyDescent="0.25">
      <c r="A2" s="19" t="s">
        <v>0</v>
      </c>
      <c r="B2" s="87" t="s">
        <v>80</v>
      </c>
      <c r="C2" s="19" t="s">
        <v>81</v>
      </c>
      <c r="D2" s="19" t="s">
        <v>1</v>
      </c>
      <c r="E2" s="92" t="s">
        <v>82</v>
      </c>
      <c r="F2" s="92" t="s">
        <v>83</v>
      </c>
      <c r="G2" s="92" t="s">
        <v>84</v>
      </c>
    </row>
    <row r="3" spans="1:7" s="1" customFormat="1" x14ac:dyDescent="0.25">
      <c r="A3" s="169" t="s">
        <v>543</v>
      </c>
      <c r="B3" s="169"/>
      <c r="C3" s="169"/>
      <c r="D3" s="169"/>
      <c r="E3" s="95"/>
      <c r="F3" s="95"/>
      <c r="G3" s="95"/>
    </row>
    <row r="4" spans="1:7" x14ac:dyDescent="0.25">
      <c r="A4" s="50" t="s">
        <v>2</v>
      </c>
      <c r="B4" s="186" t="s">
        <v>3</v>
      </c>
      <c r="C4" s="186"/>
      <c r="D4" s="186"/>
      <c r="E4" s="93"/>
      <c r="F4" s="93"/>
      <c r="G4" s="96"/>
    </row>
    <row r="5" spans="1:7" ht="38.25" x14ac:dyDescent="0.25">
      <c r="A5" s="41" t="s">
        <v>2</v>
      </c>
      <c r="B5" s="88" t="s">
        <v>85</v>
      </c>
      <c r="C5" s="98" t="s">
        <v>474</v>
      </c>
      <c r="D5" s="41" t="s">
        <v>5</v>
      </c>
      <c r="E5" s="96">
        <v>0.46</v>
      </c>
      <c r="F5" s="96"/>
      <c r="G5" s="96">
        <f>E5*F5</f>
        <v>0</v>
      </c>
    </row>
    <row r="6" spans="1:7" ht="21" x14ac:dyDescent="0.25">
      <c r="A6" s="41" t="s">
        <v>6</v>
      </c>
      <c r="B6" s="88" t="s">
        <v>86</v>
      </c>
      <c r="C6" s="98" t="s">
        <v>8</v>
      </c>
      <c r="D6" s="41" t="s">
        <v>9</v>
      </c>
      <c r="E6" s="96">
        <v>32.4</v>
      </c>
      <c r="F6" s="96"/>
      <c r="G6" s="96">
        <f t="shared" ref="G6:G10" si="0">E6*F6</f>
        <v>0</v>
      </c>
    </row>
    <row r="7" spans="1:7" ht="25.5" x14ac:dyDescent="0.25">
      <c r="A7" s="41" t="s">
        <v>20</v>
      </c>
      <c r="B7" s="88" t="s">
        <v>87</v>
      </c>
      <c r="C7" s="98" t="s">
        <v>10</v>
      </c>
      <c r="D7" s="41" t="s">
        <v>11</v>
      </c>
      <c r="E7" s="96">
        <v>1.07</v>
      </c>
      <c r="F7" s="96"/>
      <c r="G7" s="96">
        <f t="shared" si="0"/>
        <v>0</v>
      </c>
    </row>
    <row r="8" spans="1:7" ht="38.25" x14ac:dyDescent="0.25">
      <c r="A8" s="41" t="s">
        <v>30</v>
      </c>
      <c r="B8" s="88" t="s">
        <v>90</v>
      </c>
      <c r="C8" s="98" t="s">
        <v>16</v>
      </c>
      <c r="D8" s="41" t="s">
        <v>15</v>
      </c>
      <c r="E8" s="96">
        <v>53.9</v>
      </c>
      <c r="F8" s="96"/>
      <c r="G8" s="96">
        <f t="shared" si="0"/>
        <v>0</v>
      </c>
    </row>
    <row r="9" spans="1:7" ht="25.5" x14ac:dyDescent="0.25">
      <c r="A9" s="41" t="s">
        <v>41</v>
      </c>
      <c r="B9" s="88" t="s">
        <v>475</v>
      </c>
      <c r="C9" s="98" t="s">
        <v>476</v>
      </c>
      <c r="D9" s="41" t="s">
        <v>11</v>
      </c>
      <c r="E9" s="96">
        <v>1.98</v>
      </c>
      <c r="F9" s="96"/>
      <c r="G9" s="96">
        <f t="shared" si="0"/>
        <v>0</v>
      </c>
    </row>
    <row r="10" spans="1:7" ht="38.25" x14ac:dyDescent="0.25">
      <c r="A10" s="41" t="s">
        <v>46</v>
      </c>
      <c r="B10" s="88" t="s">
        <v>92</v>
      </c>
      <c r="C10" s="98" t="s">
        <v>19</v>
      </c>
      <c r="D10" s="41" t="s">
        <v>11</v>
      </c>
      <c r="E10" s="96">
        <v>14.61</v>
      </c>
      <c r="F10" s="96"/>
      <c r="G10" s="96">
        <f t="shared" si="0"/>
        <v>0</v>
      </c>
    </row>
    <row r="11" spans="1:7" x14ac:dyDescent="0.25">
      <c r="A11" s="4"/>
      <c r="B11" s="89"/>
      <c r="C11" s="42" t="s">
        <v>118</v>
      </c>
      <c r="D11" s="85"/>
      <c r="E11" s="93"/>
      <c r="F11" s="93"/>
      <c r="G11" s="93">
        <f>SUM(G5:G10)</f>
        <v>0</v>
      </c>
    </row>
    <row r="12" spans="1:7" x14ac:dyDescent="0.25">
      <c r="A12" s="50" t="s">
        <v>6</v>
      </c>
      <c r="B12" s="161" t="s">
        <v>21</v>
      </c>
      <c r="C12" s="161"/>
      <c r="D12" s="161"/>
      <c r="E12" s="93"/>
      <c r="F12" s="93"/>
      <c r="G12" s="96"/>
    </row>
    <row r="13" spans="1:7" ht="38.25" x14ac:dyDescent="0.25">
      <c r="A13" s="41" t="s">
        <v>50</v>
      </c>
      <c r="B13" s="88" t="s">
        <v>93</v>
      </c>
      <c r="C13" s="98" t="s">
        <v>477</v>
      </c>
      <c r="D13" s="41" t="s">
        <v>9</v>
      </c>
      <c r="E13" s="96">
        <v>299.5</v>
      </c>
      <c r="F13" s="96"/>
      <c r="G13" s="96">
        <f t="shared" ref="G13:G22" si="1">E13*F13</f>
        <v>0</v>
      </c>
    </row>
    <row r="14" spans="1:7" ht="38.25" x14ac:dyDescent="0.25">
      <c r="A14" s="41" t="s">
        <v>56</v>
      </c>
      <c r="B14" s="88" t="s">
        <v>94</v>
      </c>
      <c r="C14" s="98" t="s">
        <v>478</v>
      </c>
      <c r="D14" s="41" t="s">
        <v>11</v>
      </c>
      <c r="E14" s="96">
        <v>18.87</v>
      </c>
      <c r="F14" s="96"/>
      <c r="G14" s="96">
        <f t="shared" si="1"/>
        <v>0</v>
      </c>
    </row>
    <row r="15" spans="1:7" ht="51" x14ac:dyDescent="0.25">
      <c r="A15" s="41" t="s">
        <v>62</v>
      </c>
      <c r="B15" s="88" t="s">
        <v>95</v>
      </c>
      <c r="C15" s="98" t="s">
        <v>479</v>
      </c>
      <c r="D15" s="41" t="s">
        <v>9</v>
      </c>
      <c r="E15" s="96">
        <v>113</v>
      </c>
      <c r="F15" s="96"/>
      <c r="G15" s="96">
        <f t="shared" si="1"/>
        <v>0</v>
      </c>
    </row>
    <row r="16" spans="1:7" ht="51" x14ac:dyDescent="0.25">
      <c r="A16" s="41" t="s">
        <v>68</v>
      </c>
      <c r="B16" s="88" t="s">
        <v>94</v>
      </c>
      <c r="C16" s="98" t="s">
        <v>480</v>
      </c>
      <c r="D16" s="41" t="s">
        <v>11</v>
      </c>
      <c r="E16" s="96">
        <v>7.46</v>
      </c>
      <c r="F16" s="96"/>
      <c r="G16" s="96">
        <f t="shared" si="1"/>
        <v>0</v>
      </c>
    </row>
    <row r="17" spans="1:7" ht="51" x14ac:dyDescent="0.25">
      <c r="A17" s="41" t="s">
        <v>291</v>
      </c>
      <c r="B17" s="88" t="s">
        <v>95</v>
      </c>
      <c r="C17" s="98" t="s">
        <v>481</v>
      </c>
      <c r="D17" s="41" t="s">
        <v>9</v>
      </c>
      <c r="E17" s="96">
        <v>763.2</v>
      </c>
      <c r="F17" s="96"/>
      <c r="G17" s="96">
        <f t="shared" si="1"/>
        <v>0</v>
      </c>
    </row>
    <row r="18" spans="1:7" ht="38.25" x14ac:dyDescent="0.25">
      <c r="A18" s="41" t="s">
        <v>292</v>
      </c>
      <c r="B18" s="88" t="s">
        <v>94</v>
      </c>
      <c r="C18" s="98" t="s">
        <v>482</v>
      </c>
      <c r="D18" s="41" t="s">
        <v>11</v>
      </c>
      <c r="E18" s="96">
        <v>54.95</v>
      </c>
      <c r="F18" s="96"/>
      <c r="G18" s="96">
        <f t="shared" si="1"/>
        <v>0</v>
      </c>
    </row>
    <row r="19" spans="1:7" ht="51" x14ac:dyDescent="0.25">
      <c r="A19" s="41" t="s">
        <v>293</v>
      </c>
      <c r="B19" s="88" t="s">
        <v>95</v>
      </c>
      <c r="C19" s="98" t="s">
        <v>483</v>
      </c>
      <c r="D19" s="41" t="s">
        <v>9</v>
      </c>
      <c r="E19" s="96">
        <v>67.2</v>
      </c>
      <c r="F19" s="96"/>
      <c r="G19" s="96">
        <f t="shared" si="1"/>
        <v>0</v>
      </c>
    </row>
    <row r="20" spans="1:7" ht="38.25" x14ac:dyDescent="0.25">
      <c r="A20" s="41" t="s">
        <v>294</v>
      </c>
      <c r="B20" s="88" t="s">
        <v>94</v>
      </c>
      <c r="C20" s="98" t="s">
        <v>484</v>
      </c>
      <c r="D20" s="41" t="s">
        <v>11</v>
      </c>
      <c r="E20" s="96">
        <v>4.84</v>
      </c>
      <c r="F20" s="96"/>
      <c r="G20" s="96">
        <f t="shared" si="1"/>
        <v>0</v>
      </c>
    </row>
    <row r="21" spans="1:7" ht="38.25" x14ac:dyDescent="0.25">
      <c r="A21" s="41" t="s">
        <v>295</v>
      </c>
      <c r="B21" s="88" t="s">
        <v>96</v>
      </c>
      <c r="C21" s="98" t="s">
        <v>485</v>
      </c>
      <c r="D21" s="41" t="s">
        <v>9</v>
      </c>
      <c r="E21" s="96">
        <v>1217.7</v>
      </c>
      <c r="F21" s="96"/>
      <c r="G21" s="96">
        <f t="shared" si="1"/>
        <v>0</v>
      </c>
    </row>
    <row r="22" spans="1:7" ht="38.25" x14ac:dyDescent="0.25">
      <c r="A22" s="41" t="s">
        <v>296</v>
      </c>
      <c r="B22" s="88" t="s">
        <v>94</v>
      </c>
      <c r="C22" s="98" t="s">
        <v>486</v>
      </c>
      <c r="D22" s="41" t="s">
        <v>11</v>
      </c>
      <c r="E22" s="96">
        <v>43.84</v>
      </c>
      <c r="F22" s="96"/>
      <c r="G22" s="96">
        <f t="shared" si="1"/>
        <v>0</v>
      </c>
    </row>
    <row r="23" spans="1:7" x14ac:dyDescent="0.25">
      <c r="A23" s="4"/>
      <c r="B23" s="89"/>
      <c r="C23" s="42" t="s">
        <v>120</v>
      </c>
      <c r="D23" s="85"/>
      <c r="E23" s="93"/>
      <c r="F23" s="93"/>
      <c r="G23" s="93">
        <f>SUM(G13:G22)</f>
        <v>0</v>
      </c>
    </row>
    <row r="24" spans="1:7" x14ac:dyDescent="0.25">
      <c r="A24" s="50" t="s">
        <v>20</v>
      </c>
      <c r="B24" s="183" t="s">
        <v>487</v>
      </c>
      <c r="C24" s="183"/>
      <c r="D24" s="183"/>
      <c r="E24" s="93"/>
      <c r="F24" s="93"/>
      <c r="G24" s="96"/>
    </row>
    <row r="25" spans="1:7" ht="38.25" x14ac:dyDescent="0.25">
      <c r="A25" s="41" t="s">
        <v>297</v>
      </c>
      <c r="B25" s="88" t="s">
        <v>97</v>
      </c>
      <c r="C25" s="98" t="s">
        <v>488</v>
      </c>
      <c r="D25" s="41" t="s">
        <v>15</v>
      </c>
      <c r="E25" s="96">
        <v>3133.23</v>
      </c>
      <c r="F25" s="96"/>
      <c r="G25" s="96">
        <f t="shared" ref="G25:G37" si="2">E25*F25</f>
        <v>0</v>
      </c>
    </row>
    <row r="26" spans="1:7" ht="38.25" x14ac:dyDescent="0.25">
      <c r="A26" s="41" t="s">
        <v>298</v>
      </c>
      <c r="B26" s="88" t="s">
        <v>98</v>
      </c>
      <c r="C26" s="98" t="s">
        <v>33</v>
      </c>
      <c r="D26" s="41" t="s">
        <v>11</v>
      </c>
      <c r="E26" s="96">
        <v>572.20000000000005</v>
      </c>
      <c r="F26" s="96"/>
      <c r="G26" s="96">
        <f t="shared" si="2"/>
        <v>0</v>
      </c>
    </row>
    <row r="27" spans="1:7" ht="38.25" x14ac:dyDescent="0.25">
      <c r="A27" s="41" t="s">
        <v>299</v>
      </c>
      <c r="B27" s="88" t="s">
        <v>98</v>
      </c>
      <c r="C27" s="98" t="s">
        <v>489</v>
      </c>
      <c r="D27" s="41" t="s">
        <v>15</v>
      </c>
      <c r="E27" s="96">
        <v>1309.56</v>
      </c>
      <c r="F27" s="96"/>
      <c r="G27" s="96">
        <f t="shared" si="2"/>
        <v>0</v>
      </c>
    </row>
    <row r="28" spans="1:7" ht="51" x14ac:dyDescent="0.25">
      <c r="A28" s="41" t="s">
        <v>300</v>
      </c>
      <c r="B28" s="88" t="s">
        <v>99</v>
      </c>
      <c r="C28" s="98" t="s">
        <v>490</v>
      </c>
      <c r="D28" s="41" t="s">
        <v>15</v>
      </c>
      <c r="E28" s="96">
        <v>2659.3</v>
      </c>
      <c r="F28" s="96"/>
      <c r="G28" s="96">
        <f t="shared" si="2"/>
        <v>0</v>
      </c>
    </row>
    <row r="29" spans="1:7" ht="38.25" x14ac:dyDescent="0.25">
      <c r="A29" s="41" t="s">
        <v>301</v>
      </c>
      <c r="B29" s="88" t="s">
        <v>100</v>
      </c>
      <c r="C29" s="98" t="s">
        <v>491</v>
      </c>
      <c r="D29" s="41" t="s">
        <v>15</v>
      </c>
      <c r="E29" s="96">
        <v>2659.3</v>
      </c>
      <c r="F29" s="96"/>
      <c r="G29" s="96">
        <f t="shared" si="2"/>
        <v>0</v>
      </c>
    </row>
    <row r="30" spans="1:7" ht="51" x14ac:dyDescent="0.25">
      <c r="A30" s="41" t="s">
        <v>302</v>
      </c>
      <c r="B30" s="88" t="s">
        <v>101</v>
      </c>
      <c r="C30" s="98" t="s">
        <v>492</v>
      </c>
      <c r="D30" s="41" t="s">
        <v>15</v>
      </c>
      <c r="E30" s="96">
        <v>2659.3</v>
      </c>
      <c r="F30" s="96"/>
      <c r="G30" s="96">
        <f t="shared" si="2"/>
        <v>0</v>
      </c>
    </row>
    <row r="31" spans="1:7" ht="38.25" x14ac:dyDescent="0.25">
      <c r="A31" s="41" t="s">
        <v>303</v>
      </c>
      <c r="B31" s="88" t="s">
        <v>493</v>
      </c>
      <c r="C31" s="98" t="s">
        <v>494</v>
      </c>
      <c r="D31" s="41" t="s">
        <v>15</v>
      </c>
      <c r="E31" s="96">
        <v>2659.3</v>
      </c>
      <c r="F31" s="96"/>
      <c r="G31" s="96">
        <f t="shared" si="2"/>
        <v>0</v>
      </c>
    </row>
    <row r="32" spans="1:7" ht="25.5" x14ac:dyDescent="0.25">
      <c r="A32" s="41" t="s">
        <v>304</v>
      </c>
      <c r="B32" s="88" t="s">
        <v>103</v>
      </c>
      <c r="C32" s="98" t="s">
        <v>38</v>
      </c>
      <c r="D32" s="41" t="s">
        <v>15</v>
      </c>
      <c r="E32" s="96">
        <v>2659.3</v>
      </c>
      <c r="F32" s="96"/>
      <c r="G32" s="96">
        <f t="shared" si="2"/>
        <v>0</v>
      </c>
    </row>
    <row r="33" spans="1:7" ht="38.25" x14ac:dyDescent="0.25">
      <c r="A33" s="41" t="s">
        <v>305</v>
      </c>
      <c r="B33" s="88" t="s">
        <v>101</v>
      </c>
      <c r="C33" s="98" t="s">
        <v>495</v>
      </c>
      <c r="D33" s="41" t="s">
        <v>15</v>
      </c>
      <c r="E33" s="96">
        <v>2659.3</v>
      </c>
      <c r="F33" s="96"/>
      <c r="G33" s="96">
        <f t="shared" si="2"/>
        <v>0</v>
      </c>
    </row>
    <row r="34" spans="1:7" ht="31.5" x14ac:dyDescent="0.25">
      <c r="A34" s="41" t="s">
        <v>306</v>
      </c>
      <c r="B34" s="88" t="s">
        <v>102</v>
      </c>
      <c r="C34" s="98" t="s">
        <v>496</v>
      </c>
      <c r="D34" s="41" t="s">
        <v>15</v>
      </c>
      <c r="E34" s="96">
        <v>2659.3</v>
      </c>
      <c r="F34" s="96"/>
      <c r="G34" s="96">
        <f t="shared" si="2"/>
        <v>0</v>
      </c>
    </row>
    <row r="35" spans="1:7" ht="25.5" x14ac:dyDescent="0.25">
      <c r="A35" s="41" t="s">
        <v>307</v>
      </c>
      <c r="B35" s="88" t="s">
        <v>103</v>
      </c>
      <c r="C35" s="98" t="s">
        <v>38</v>
      </c>
      <c r="D35" s="41" t="s">
        <v>15</v>
      </c>
      <c r="E35" s="96">
        <v>2659.3</v>
      </c>
      <c r="F35" s="96"/>
      <c r="G35" s="96">
        <f t="shared" si="2"/>
        <v>0</v>
      </c>
    </row>
    <row r="36" spans="1:7" ht="38.25" x14ac:dyDescent="0.25">
      <c r="A36" s="41" t="s">
        <v>308</v>
      </c>
      <c r="B36" s="88" t="s">
        <v>101</v>
      </c>
      <c r="C36" s="98" t="s">
        <v>39</v>
      </c>
      <c r="D36" s="41" t="s">
        <v>15</v>
      </c>
      <c r="E36" s="96">
        <v>2659.3</v>
      </c>
      <c r="F36" s="96"/>
      <c r="G36" s="96">
        <f t="shared" si="2"/>
        <v>0</v>
      </c>
    </row>
    <row r="37" spans="1:7" ht="31.5" x14ac:dyDescent="0.25">
      <c r="A37" s="41" t="s">
        <v>309</v>
      </c>
      <c r="B37" s="88" t="s">
        <v>104</v>
      </c>
      <c r="C37" s="98" t="s">
        <v>497</v>
      </c>
      <c r="D37" s="41" t="s">
        <v>15</v>
      </c>
      <c r="E37" s="96">
        <v>2659.3</v>
      </c>
      <c r="F37" s="96"/>
      <c r="G37" s="96">
        <f t="shared" si="2"/>
        <v>0</v>
      </c>
    </row>
    <row r="38" spans="1:7" ht="13.5" customHeight="1" x14ac:dyDescent="0.25">
      <c r="A38" s="4"/>
      <c r="B38" s="89"/>
      <c r="C38" s="181" t="s">
        <v>498</v>
      </c>
      <c r="D38" s="181"/>
      <c r="E38" s="93"/>
      <c r="F38" s="93"/>
      <c r="G38" s="93">
        <f>SUM(G25:G37)</f>
        <v>0</v>
      </c>
    </row>
    <row r="39" spans="1:7" x14ac:dyDescent="0.25">
      <c r="A39" s="50" t="s">
        <v>30</v>
      </c>
      <c r="B39" s="183" t="s">
        <v>131</v>
      </c>
      <c r="C39" s="183"/>
      <c r="D39" s="183"/>
      <c r="E39" s="93"/>
      <c r="F39" s="93"/>
      <c r="G39" s="96"/>
    </row>
    <row r="40" spans="1:7" ht="25.5" x14ac:dyDescent="0.25">
      <c r="A40" s="41" t="s">
        <v>310</v>
      </c>
      <c r="B40" s="88" t="s">
        <v>97</v>
      </c>
      <c r="C40" s="98" t="s">
        <v>32</v>
      </c>
      <c r="D40" s="41" t="s">
        <v>15</v>
      </c>
      <c r="E40" s="96">
        <v>132</v>
      </c>
      <c r="F40" s="96"/>
      <c r="G40" s="96">
        <f t="shared" ref="G40:G43" si="3">E40*F40</f>
        <v>0</v>
      </c>
    </row>
    <row r="41" spans="1:7" ht="38.25" x14ac:dyDescent="0.25">
      <c r="A41" s="41" t="s">
        <v>311</v>
      </c>
      <c r="B41" s="88" t="s">
        <v>98</v>
      </c>
      <c r="C41" s="98" t="s">
        <v>33</v>
      </c>
      <c r="D41" s="41" t="s">
        <v>11</v>
      </c>
      <c r="E41" s="96">
        <v>49.8</v>
      </c>
      <c r="F41" s="96"/>
      <c r="G41" s="96">
        <f t="shared" si="3"/>
        <v>0</v>
      </c>
    </row>
    <row r="42" spans="1:7" ht="38.25" x14ac:dyDescent="0.25">
      <c r="A42" s="41" t="s">
        <v>312</v>
      </c>
      <c r="B42" s="88" t="s">
        <v>99</v>
      </c>
      <c r="C42" s="98" t="s">
        <v>34</v>
      </c>
      <c r="D42" s="41" t="s">
        <v>15</v>
      </c>
      <c r="E42" s="96">
        <v>132</v>
      </c>
      <c r="F42" s="96"/>
      <c r="G42" s="96">
        <f t="shared" si="3"/>
        <v>0</v>
      </c>
    </row>
    <row r="43" spans="1:7" ht="51" x14ac:dyDescent="0.25">
      <c r="A43" s="41" t="s">
        <v>313</v>
      </c>
      <c r="B43" s="88" t="s">
        <v>106</v>
      </c>
      <c r="C43" s="98" t="s">
        <v>132</v>
      </c>
      <c r="D43" s="41" t="s">
        <v>15</v>
      </c>
      <c r="E43" s="96">
        <v>132</v>
      </c>
      <c r="F43" s="96"/>
      <c r="G43" s="96">
        <f t="shared" si="3"/>
        <v>0</v>
      </c>
    </row>
    <row r="44" spans="1:7" x14ac:dyDescent="0.25">
      <c r="A44" s="4"/>
      <c r="B44" s="89"/>
      <c r="C44" s="42" t="s">
        <v>499</v>
      </c>
      <c r="D44" s="85"/>
      <c r="E44" s="93"/>
      <c r="F44" s="93"/>
      <c r="G44" s="93">
        <f>SUM(G40:G43)</f>
        <v>0</v>
      </c>
    </row>
    <row r="45" spans="1:7" x14ac:dyDescent="0.25">
      <c r="A45" s="50" t="s">
        <v>41</v>
      </c>
      <c r="B45" s="161" t="s">
        <v>42</v>
      </c>
      <c r="C45" s="161"/>
      <c r="D45" s="161"/>
      <c r="E45" s="93"/>
      <c r="F45" s="93"/>
      <c r="G45" s="96"/>
    </row>
    <row r="46" spans="1:7" ht="38.25" x14ac:dyDescent="0.25">
      <c r="A46" s="41" t="s">
        <v>314</v>
      </c>
      <c r="B46" s="88" t="s">
        <v>97</v>
      </c>
      <c r="C46" s="98" t="s">
        <v>500</v>
      </c>
      <c r="D46" s="41" t="s">
        <v>15</v>
      </c>
      <c r="E46" s="96">
        <v>394.2</v>
      </c>
      <c r="F46" s="96"/>
      <c r="G46" s="96">
        <f t="shared" ref="G46:G49" si="4">E46*F46</f>
        <v>0</v>
      </c>
    </row>
    <row r="47" spans="1:7" ht="38.25" x14ac:dyDescent="0.25">
      <c r="A47" s="41" t="s">
        <v>315</v>
      </c>
      <c r="B47" s="88" t="s">
        <v>98</v>
      </c>
      <c r="C47" s="98" t="s">
        <v>43</v>
      </c>
      <c r="D47" s="41" t="s">
        <v>15</v>
      </c>
      <c r="E47" s="96">
        <v>394.2</v>
      </c>
      <c r="F47" s="96"/>
      <c r="G47" s="96">
        <f t="shared" si="4"/>
        <v>0</v>
      </c>
    </row>
    <row r="48" spans="1:7" ht="38.25" x14ac:dyDescent="0.25">
      <c r="A48" s="41" t="s">
        <v>316</v>
      </c>
      <c r="B48" s="88" t="s">
        <v>105</v>
      </c>
      <c r="C48" s="98" t="s">
        <v>44</v>
      </c>
      <c r="D48" s="41" t="s">
        <v>15</v>
      </c>
      <c r="E48" s="96">
        <v>394.2</v>
      </c>
      <c r="F48" s="96"/>
      <c r="G48" s="96">
        <f t="shared" si="4"/>
        <v>0</v>
      </c>
    </row>
    <row r="49" spans="1:7" ht="51" x14ac:dyDescent="0.25">
      <c r="A49" s="41" t="s">
        <v>317</v>
      </c>
      <c r="B49" s="88" t="s">
        <v>106</v>
      </c>
      <c r="C49" s="98" t="s">
        <v>45</v>
      </c>
      <c r="D49" s="41" t="s">
        <v>15</v>
      </c>
      <c r="E49" s="96">
        <v>394.2</v>
      </c>
      <c r="F49" s="96"/>
      <c r="G49" s="96">
        <f t="shared" si="4"/>
        <v>0</v>
      </c>
    </row>
    <row r="50" spans="1:7" ht="17.25" customHeight="1" x14ac:dyDescent="0.25">
      <c r="A50" s="4"/>
      <c r="B50" s="89"/>
      <c r="C50" s="181" t="s">
        <v>122</v>
      </c>
      <c r="D50" s="181"/>
      <c r="E50" s="93"/>
      <c r="F50" s="93"/>
      <c r="G50" s="93">
        <f>SUM(G46:G49)</f>
        <v>0</v>
      </c>
    </row>
    <row r="51" spans="1:7" x14ac:dyDescent="0.25">
      <c r="A51" s="50" t="s">
        <v>46</v>
      </c>
      <c r="B51" s="183" t="s">
        <v>47</v>
      </c>
      <c r="C51" s="183"/>
      <c r="D51" s="183"/>
      <c r="E51" s="183"/>
      <c r="F51" s="93"/>
      <c r="G51" s="96"/>
    </row>
    <row r="52" spans="1:7" ht="25.5" x14ac:dyDescent="0.25">
      <c r="A52" s="41" t="s">
        <v>318</v>
      </c>
      <c r="B52" s="88" t="s">
        <v>97</v>
      </c>
      <c r="C52" s="98" t="s">
        <v>32</v>
      </c>
      <c r="D52" s="41" t="s">
        <v>15</v>
      </c>
      <c r="E52" s="96">
        <v>539</v>
      </c>
      <c r="F52" s="96"/>
      <c r="G52" s="96">
        <f t="shared" ref="G52:G54" si="5">E52*F52</f>
        <v>0</v>
      </c>
    </row>
    <row r="53" spans="1:7" ht="38.25" x14ac:dyDescent="0.25">
      <c r="A53" s="41" t="s">
        <v>319</v>
      </c>
      <c r="B53" s="88" t="s">
        <v>107</v>
      </c>
      <c r="C53" s="98" t="s">
        <v>48</v>
      </c>
      <c r="D53" s="41" t="s">
        <v>15</v>
      </c>
      <c r="E53" s="96">
        <v>539</v>
      </c>
      <c r="F53" s="96"/>
      <c r="G53" s="96">
        <f t="shared" si="5"/>
        <v>0</v>
      </c>
    </row>
    <row r="54" spans="1:7" ht="63.75" x14ac:dyDescent="0.25">
      <c r="A54" s="41" t="s">
        <v>320</v>
      </c>
      <c r="B54" s="88" t="s">
        <v>106</v>
      </c>
      <c r="C54" s="98" t="s">
        <v>49</v>
      </c>
      <c r="D54" s="41" t="s">
        <v>15</v>
      </c>
      <c r="E54" s="96">
        <v>539</v>
      </c>
      <c r="F54" s="96"/>
      <c r="G54" s="96">
        <f t="shared" si="5"/>
        <v>0</v>
      </c>
    </row>
    <row r="55" spans="1:7" ht="25.5" customHeight="1" x14ac:dyDescent="0.25">
      <c r="A55" s="4"/>
      <c r="B55" s="89"/>
      <c r="C55" s="181" t="s">
        <v>123</v>
      </c>
      <c r="D55" s="181"/>
      <c r="E55" s="93"/>
      <c r="F55" s="93"/>
      <c r="G55" s="93">
        <f>SUM(G52:G54)</f>
        <v>0</v>
      </c>
    </row>
    <row r="56" spans="1:7" x14ac:dyDescent="0.25">
      <c r="A56" s="50" t="s">
        <v>50</v>
      </c>
      <c r="B56" s="183" t="s">
        <v>51</v>
      </c>
      <c r="C56" s="183"/>
      <c r="D56" s="183"/>
      <c r="E56" s="183"/>
      <c r="F56" s="93"/>
      <c r="G56" s="96"/>
    </row>
    <row r="57" spans="1:7" ht="38.25" x14ac:dyDescent="0.25">
      <c r="A57" s="41" t="s">
        <v>321</v>
      </c>
      <c r="B57" s="88" t="s">
        <v>97</v>
      </c>
      <c r="C57" s="98" t="s">
        <v>501</v>
      </c>
      <c r="D57" s="41" t="s">
        <v>15</v>
      </c>
      <c r="E57" s="96">
        <v>1014.8</v>
      </c>
      <c r="F57" s="96"/>
      <c r="G57" s="96">
        <f t="shared" ref="G57:G66" si="6">E57*F57</f>
        <v>0</v>
      </c>
    </row>
    <row r="58" spans="1:7" ht="38.25" x14ac:dyDescent="0.25">
      <c r="A58" s="41" t="s">
        <v>322</v>
      </c>
      <c r="B58" s="88" t="s">
        <v>108</v>
      </c>
      <c r="C58" s="98" t="s">
        <v>52</v>
      </c>
      <c r="D58" s="41" t="s">
        <v>15</v>
      </c>
      <c r="E58" s="96">
        <v>1014.8</v>
      </c>
      <c r="F58" s="96"/>
      <c r="G58" s="96">
        <f t="shared" si="6"/>
        <v>0</v>
      </c>
    </row>
    <row r="59" spans="1:7" ht="51" x14ac:dyDescent="0.25">
      <c r="A59" s="41" t="s">
        <v>323</v>
      </c>
      <c r="B59" s="88" t="s">
        <v>107</v>
      </c>
      <c r="C59" s="98" t="s">
        <v>502</v>
      </c>
      <c r="D59" s="41" t="s">
        <v>15</v>
      </c>
      <c r="E59" s="96">
        <v>75.7</v>
      </c>
      <c r="F59" s="96"/>
      <c r="G59" s="96">
        <f t="shared" si="6"/>
        <v>0</v>
      </c>
    </row>
    <row r="60" spans="1:7" ht="51" x14ac:dyDescent="0.25">
      <c r="A60" s="41" t="s">
        <v>324</v>
      </c>
      <c r="B60" s="88" t="s">
        <v>107</v>
      </c>
      <c r="C60" s="98" t="s">
        <v>503</v>
      </c>
      <c r="D60" s="41" t="s">
        <v>15</v>
      </c>
      <c r="E60" s="96">
        <v>969.8</v>
      </c>
      <c r="F60" s="96"/>
      <c r="G60" s="96">
        <f t="shared" si="6"/>
        <v>0</v>
      </c>
    </row>
    <row r="61" spans="1:7" ht="25.5" x14ac:dyDescent="0.25">
      <c r="A61" s="41" t="s">
        <v>325</v>
      </c>
      <c r="B61" s="88" t="s">
        <v>100</v>
      </c>
      <c r="C61" s="98" t="s">
        <v>35</v>
      </c>
      <c r="D61" s="41" t="s">
        <v>15</v>
      </c>
      <c r="E61" s="96">
        <v>1014.8</v>
      </c>
      <c r="F61" s="96"/>
      <c r="G61" s="96">
        <f t="shared" si="6"/>
        <v>0</v>
      </c>
    </row>
    <row r="62" spans="1:7" ht="38.25" x14ac:dyDescent="0.25">
      <c r="A62" s="41" t="s">
        <v>326</v>
      </c>
      <c r="B62" s="88" t="s">
        <v>101</v>
      </c>
      <c r="C62" s="98" t="s">
        <v>36</v>
      </c>
      <c r="D62" s="41" t="s">
        <v>15</v>
      </c>
      <c r="E62" s="96">
        <v>1014.8</v>
      </c>
      <c r="F62" s="96"/>
      <c r="G62" s="96">
        <f t="shared" si="6"/>
        <v>0</v>
      </c>
    </row>
    <row r="63" spans="1:7" ht="25.5" x14ac:dyDescent="0.25">
      <c r="A63" s="41" t="s">
        <v>327</v>
      </c>
      <c r="B63" s="88" t="s">
        <v>109</v>
      </c>
      <c r="C63" s="98" t="s">
        <v>54</v>
      </c>
      <c r="D63" s="41" t="s">
        <v>15</v>
      </c>
      <c r="E63" s="96">
        <v>75.7</v>
      </c>
      <c r="F63" s="96"/>
      <c r="G63" s="96">
        <f t="shared" si="6"/>
        <v>0</v>
      </c>
    </row>
    <row r="64" spans="1:7" ht="25.5" x14ac:dyDescent="0.25">
      <c r="A64" s="41" t="s">
        <v>328</v>
      </c>
      <c r="B64" s="88" t="s">
        <v>103</v>
      </c>
      <c r="C64" s="98" t="s">
        <v>38</v>
      </c>
      <c r="D64" s="41" t="s">
        <v>15</v>
      </c>
      <c r="E64" s="96">
        <v>75.7</v>
      </c>
      <c r="F64" s="96"/>
      <c r="G64" s="96">
        <f t="shared" si="6"/>
        <v>0</v>
      </c>
    </row>
    <row r="65" spans="1:7" ht="38.25" x14ac:dyDescent="0.25">
      <c r="A65" s="41" t="s">
        <v>329</v>
      </c>
      <c r="B65" s="88" t="s">
        <v>101</v>
      </c>
      <c r="C65" s="98" t="s">
        <v>39</v>
      </c>
      <c r="D65" s="41" t="s">
        <v>15</v>
      </c>
      <c r="E65" s="96">
        <v>75.7</v>
      </c>
      <c r="F65" s="96"/>
      <c r="G65" s="96">
        <f t="shared" si="6"/>
        <v>0</v>
      </c>
    </row>
    <row r="66" spans="1:7" ht="31.5" x14ac:dyDescent="0.25">
      <c r="A66" s="41" t="s">
        <v>330</v>
      </c>
      <c r="B66" s="88" t="s">
        <v>104</v>
      </c>
      <c r="C66" s="98" t="s">
        <v>55</v>
      </c>
      <c r="D66" s="41" t="s">
        <v>15</v>
      </c>
      <c r="E66" s="96">
        <v>1014.8</v>
      </c>
      <c r="F66" s="96"/>
      <c r="G66" s="96">
        <f t="shared" si="6"/>
        <v>0</v>
      </c>
    </row>
    <row r="67" spans="1:7" ht="25.5" customHeight="1" x14ac:dyDescent="0.25">
      <c r="A67" s="4"/>
      <c r="B67" s="89"/>
      <c r="C67" s="181" t="s">
        <v>124</v>
      </c>
      <c r="D67" s="181"/>
      <c r="E67" s="93"/>
      <c r="F67" s="93"/>
      <c r="G67" s="93">
        <f>SUM(G57:G66)</f>
        <v>0</v>
      </c>
    </row>
    <row r="68" spans="1:7" x14ac:dyDescent="0.25">
      <c r="A68" s="50" t="s">
        <v>56</v>
      </c>
      <c r="B68" s="183" t="s">
        <v>57</v>
      </c>
      <c r="C68" s="183"/>
      <c r="D68" s="183"/>
      <c r="E68" s="183"/>
      <c r="F68" s="93"/>
      <c r="G68" s="96"/>
    </row>
    <row r="69" spans="1:7" ht="25.5" x14ac:dyDescent="0.25">
      <c r="A69" s="41" t="s">
        <v>331</v>
      </c>
      <c r="B69" s="88" t="s">
        <v>97</v>
      </c>
      <c r="C69" s="98" t="s">
        <v>32</v>
      </c>
      <c r="D69" s="41" t="s">
        <v>15</v>
      </c>
      <c r="E69" s="96">
        <v>236</v>
      </c>
      <c r="F69" s="96"/>
      <c r="G69" s="96">
        <f t="shared" ref="G69:G80" si="7">E69*F69</f>
        <v>0</v>
      </c>
    </row>
    <row r="70" spans="1:7" ht="38.25" x14ac:dyDescent="0.25">
      <c r="A70" s="41" t="s">
        <v>332</v>
      </c>
      <c r="B70" s="88" t="s">
        <v>98</v>
      </c>
      <c r="C70" s="98" t="s">
        <v>33</v>
      </c>
      <c r="D70" s="41" t="s">
        <v>11</v>
      </c>
      <c r="E70" s="96">
        <v>172</v>
      </c>
      <c r="F70" s="96"/>
      <c r="G70" s="96">
        <f t="shared" si="7"/>
        <v>0</v>
      </c>
    </row>
    <row r="71" spans="1:7" ht="38.25" x14ac:dyDescent="0.25">
      <c r="A71" s="41" t="s">
        <v>333</v>
      </c>
      <c r="B71" s="88" t="s">
        <v>108</v>
      </c>
      <c r="C71" s="98" t="s">
        <v>58</v>
      </c>
      <c r="D71" s="41" t="s">
        <v>15</v>
      </c>
      <c r="E71" s="96">
        <v>236</v>
      </c>
      <c r="F71" s="96"/>
      <c r="G71" s="96">
        <f t="shared" si="7"/>
        <v>0</v>
      </c>
    </row>
    <row r="72" spans="1:7" ht="38.25" x14ac:dyDescent="0.25">
      <c r="A72" s="41" t="s">
        <v>334</v>
      </c>
      <c r="B72" s="88" t="s">
        <v>99</v>
      </c>
      <c r="C72" s="98" t="s">
        <v>59</v>
      </c>
      <c r="D72" s="41" t="s">
        <v>15</v>
      </c>
      <c r="E72" s="96">
        <v>236</v>
      </c>
      <c r="F72" s="96"/>
      <c r="G72" s="96">
        <f t="shared" si="7"/>
        <v>0</v>
      </c>
    </row>
    <row r="73" spans="1:7" ht="25.5" x14ac:dyDescent="0.25">
      <c r="A73" s="41" t="s">
        <v>335</v>
      </c>
      <c r="B73" s="88" t="s">
        <v>110</v>
      </c>
      <c r="C73" s="98" t="s">
        <v>60</v>
      </c>
      <c r="D73" s="41" t="s">
        <v>15</v>
      </c>
      <c r="E73" s="96">
        <v>36</v>
      </c>
      <c r="F73" s="96"/>
      <c r="G73" s="96">
        <f t="shared" si="7"/>
        <v>0</v>
      </c>
    </row>
    <row r="74" spans="1:7" ht="51" x14ac:dyDescent="0.25">
      <c r="A74" s="41" t="s">
        <v>336</v>
      </c>
      <c r="B74" s="88" t="s">
        <v>106</v>
      </c>
      <c r="C74" s="98" t="s">
        <v>61</v>
      </c>
      <c r="D74" s="41" t="s">
        <v>15</v>
      </c>
      <c r="E74" s="96">
        <v>236</v>
      </c>
      <c r="F74" s="96"/>
      <c r="G74" s="96">
        <f t="shared" si="7"/>
        <v>0</v>
      </c>
    </row>
    <row r="75" spans="1:7" ht="25.5" x14ac:dyDescent="0.25">
      <c r="A75" s="41" t="s">
        <v>337</v>
      </c>
      <c r="B75" s="88" t="s">
        <v>504</v>
      </c>
      <c r="C75" s="98" t="s">
        <v>505</v>
      </c>
      <c r="D75" s="41" t="s">
        <v>9</v>
      </c>
      <c r="E75" s="96">
        <v>18.73</v>
      </c>
      <c r="F75" s="96"/>
      <c r="G75" s="96">
        <f t="shared" si="7"/>
        <v>0</v>
      </c>
    </row>
    <row r="76" spans="1:7" ht="25.5" x14ac:dyDescent="0.25">
      <c r="A76" s="41" t="s">
        <v>338</v>
      </c>
      <c r="B76" s="88" t="s">
        <v>97</v>
      </c>
      <c r="C76" s="98" t="s">
        <v>506</v>
      </c>
      <c r="D76" s="41" t="s">
        <v>15</v>
      </c>
      <c r="E76" s="96">
        <v>24.35</v>
      </c>
      <c r="F76" s="96"/>
      <c r="G76" s="96">
        <f t="shared" si="7"/>
        <v>0</v>
      </c>
    </row>
    <row r="77" spans="1:7" ht="25.5" x14ac:dyDescent="0.25">
      <c r="A77" s="41" t="s">
        <v>339</v>
      </c>
      <c r="B77" s="88" t="s">
        <v>507</v>
      </c>
      <c r="C77" s="98" t="s">
        <v>508</v>
      </c>
      <c r="D77" s="41" t="s">
        <v>15</v>
      </c>
      <c r="E77" s="96">
        <v>24.35</v>
      </c>
      <c r="F77" s="96"/>
      <c r="G77" s="96">
        <f t="shared" si="7"/>
        <v>0</v>
      </c>
    </row>
    <row r="78" spans="1:7" ht="38.25" x14ac:dyDescent="0.25">
      <c r="A78" s="41" t="s">
        <v>340</v>
      </c>
      <c r="B78" s="88" t="s">
        <v>97</v>
      </c>
      <c r="C78" s="98" t="s">
        <v>509</v>
      </c>
      <c r="D78" s="41" t="s">
        <v>15</v>
      </c>
      <c r="E78" s="96">
        <v>85.67</v>
      </c>
      <c r="F78" s="96"/>
      <c r="G78" s="96">
        <f t="shared" si="7"/>
        <v>0</v>
      </c>
    </row>
    <row r="79" spans="1:7" ht="38.25" x14ac:dyDescent="0.25">
      <c r="A79" s="41" t="s">
        <v>341</v>
      </c>
      <c r="B79" s="88" t="s">
        <v>510</v>
      </c>
      <c r="C79" s="98" t="s">
        <v>511</v>
      </c>
      <c r="D79" s="41" t="s">
        <v>15</v>
      </c>
      <c r="E79" s="96">
        <v>33.75</v>
      </c>
      <c r="F79" s="96"/>
      <c r="G79" s="96">
        <f t="shared" si="7"/>
        <v>0</v>
      </c>
    </row>
    <row r="80" spans="1:7" ht="38.25" x14ac:dyDescent="0.25">
      <c r="A80" s="41" t="s">
        <v>342</v>
      </c>
      <c r="B80" s="88" t="s">
        <v>510</v>
      </c>
      <c r="C80" s="98" t="s">
        <v>512</v>
      </c>
      <c r="D80" s="41" t="s">
        <v>15</v>
      </c>
      <c r="E80" s="96">
        <v>12.6</v>
      </c>
      <c r="F80" s="96"/>
      <c r="G80" s="96">
        <f t="shared" si="7"/>
        <v>0</v>
      </c>
    </row>
    <row r="81" spans="1:7" ht="25.5" customHeight="1" x14ac:dyDescent="0.25">
      <c r="A81" s="4"/>
      <c r="B81" s="89"/>
      <c r="C81" s="181" t="s">
        <v>513</v>
      </c>
      <c r="D81" s="181"/>
      <c r="E81" s="93"/>
      <c r="F81" s="93"/>
      <c r="G81" s="93">
        <f>SUM(G69:G80)</f>
        <v>0</v>
      </c>
    </row>
    <row r="82" spans="1:7" x14ac:dyDescent="0.25">
      <c r="A82" s="50" t="s">
        <v>62</v>
      </c>
      <c r="B82" s="183" t="s">
        <v>514</v>
      </c>
      <c r="C82" s="183"/>
      <c r="D82" s="183"/>
      <c r="E82" s="183"/>
      <c r="F82" s="93"/>
      <c r="G82" s="96"/>
    </row>
    <row r="83" spans="1:7" ht="25.5" x14ac:dyDescent="0.25">
      <c r="A83" s="41" t="s">
        <v>343</v>
      </c>
      <c r="B83" s="88" t="s">
        <v>93</v>
      </c>
      <c r="C83" s="98" t="s">
        <v>22</v>
      </c>
      <c r="D83" s="41" t="s">
        <v>9</v>
      </c>
      <c r="E83" s="96">
        <v>1</v>
      </c>
      <c r="F83" s="96"/>
      <c r="G83" s="96">
        <f t="shared" ref="G83:G91" si="8">E83*F83</f>
        <v>0</v>
      </c>
    </row>
    <row r="84" spans="1:7" ht="25.5" x14ac:dyDescent="0.25">
      <c r="A84" s="41" t="s">
        <v>344</v>
      </c>
      <c r="B84" s="88" t="s">
        <v>94</v>
      </c>
      <c r="C84" s="98" t="s">
        <v>23</v>
      </c>
      <c r="D84" s="41" t="s">
        <v>11</v>
      </c>
      <c r="E84" s="96">
        <v>0.06</v>
      </c>
      <c r="F84" s="96"/>
      <c r="G84" s="96">
        <f t="shared" si="8"/>
        <v>0</v>
      </c>
    </row>
    <row r="85" spans="1:7" ht="38.25" x14ac:dyDescent="0.25">
      <c r="A85" s="41" t="s">
        <v>345</v>
      </c>
      <c r="B85" s="88" t="s">
        <v>425</v>
      </c>
      <c r="C85" s="98" t="s">
        <v>515</v>
      </c>
      <c r="D85" s="41" t="s">
        <v>15</v>
      </c>
      <c r="E85" s="96">
        <v>4.75</v>
      </c>
      <c r="F85" s="96"/>
      <c r="G85" s="96">
        <f t="shared" si="8"/>
        <v>0</v>
      </c>
    </row>
    <row r="86" spans="1:7" ht="51" x14ac:dyDescent="0.25">
      <c r="A86" s="41" t="s">
        <v>346</v>
      </c>
      <c r="B86" s="88" t="s">
        <v>516</v>
      </c>
      <c r="C86" s="98" t="s">
        <v>517</v>
      </c>
      <c r="D86" s="41" t="s">
        <v>152</v>
      </c>
      <c r="E86" s="96">
        <v>8</v>
      </c>
      <c r="F86" s="96"/>
      <c r="G86" s="96">
        <f t="shared" si="8"/>
        <v>0</v>
      </c>
    </row>
    <row r="87" spans="1:7" ht="51" x14ac:dyDescent="0.25">
      <c r="A87" s="41" t="s">
        <v>347</v>
      </c>
      <c r="B87" s="88" t="s">
        <v>516</v>
      </c>
      <c r="C87" s="98" t="s">
        <v>518</v>
      </c>
      <c r="D87" s="41" t="s">
        <v>152</v>
      </c>
      <c r="E87" s="96">
        <v>4</v>
      </c>
      <c r="F87" s="96"/>
      <c r="G87" s="96">
        <f t="shared" si="8"/>
        <v>0</v>
      </c>
    </row>
    <row r="88" spans="1:7" ht="63.75" x14ac:dyDescent="0.25">
      <c r="A88" s="41" t="s">
        <v>348</v>
      </c>
      <c r="B88" s="88" t="s">
        <v>516</v>
      </c>
      <c r="C88" s="98" t="s">
        <v>519</v>
      </c>
      <c r="D88" s="41" t="s">
        <v>152</v>
      </c>
      <c r="E88" s="96">
        <v>2</v>
      </c>
      <c r="F88" s="96"/>
      <c r="G88" s="96">
        <f t="shared" si="8"/>
        <v>0</v>
      </c>
    </row>
    <row r="89" spans="1:7" ht="25.5" x14ac:dyDescent="0.25">
      <c r="A89" s="41" t="s">
        <v>349</v>
      </c>
      <c r="B89" s="88" t="s">
        <v>95</v>
      </c>
      <c r="C89" s="98" t="s">
        <v>520</v>
      </c>
      <c r="D89" s="41" t="s">
        <v>9</v>
      </c>
      <c r="E89" s="96">
        <v>32</v>
      </c>
      <c r="F89" s="96"/>
      <c r="G89" s="96">
        <f t="shared" si="8"/>
        <v>0</v>
      </c>
    </row>
    <row r="90" spans="1:7" ht="25.5" x14ac:dyDescent="0.25">
      <c r="A90" s="41" t="s">
        <v>350</v>
      </c>
      <c r="B90" s="88" t="s">
        <v>94</v>
      </c>
      <c r="C90" s="98" t="s">
        <v>521</v>
      </c>
      <c r="D90" s="41" t="s">
        <v>11</v>
      </c>
      <c r="E90" s="96">
        <v>1.31</v>
      </c>
      <c r="F90" s="96"/>
      <c r="G90" s="96">
        <f t="shared" si="8"/>
        <v>0</v>
      </c>
    </row>
    <row r="91" spans="1:7" ht="63.75" x14ac:dyDescent="0.25">
      <c r="A91" s="41" t="s">
        <v>351</v>
      </c>
      <c r="B91" s="88" t="s">
        <v>785</v>
      </c>
      <c r="C91" s="98" t="s">
        <v>784</v>
      </c>
      <c r="D91" s="41" t="s">
        <v>720</v>
      </c>
      <c r="E91" s="96">
        <v>1</v>
      </c>
      <c r="F91" s="96"/>
      <c r="G91" s="96">
        <f t="shared" si="8"/>
        <v>0</v>
      </c>
    </row>
    <row r="92" spans="1:7" ht="25.5" customHeight="1" x14ac:dyDescent="0.25">
      <c r="A92" s="4"/>
      <c r="B92" s="89"/>
      <c r="C92" s="181" t="s">
        <v>522</v>
      </c>
      <c r="D92" s="181"/>
      <c r="E92" s="93"/>
      <c r="F92" s="93"/>
      <c r="G92" s="93">
        <f>SUM(G83:G91)</f>
        <v>0</v>
      </c>
    </row>
    <row r="93" spans="1:7" x14ac:dyDescent="0.25">
      <c r="A93" s="50" t="s">
        <v>68</v>
      </c>
      <c r="B93" s="183" t="s">
        <v>523</v>
      </c>
      <c r="C93" s="183"/>
      <c r="D93" s="183"/>
      <c r="E93" s="183"/>
      <c r="F93" s="93"/>
      <c r="G93" s="96"/>
    </row>
    <row r="94" spans="1:7" ht="25.5" x14ac:dyDescent="0.25">
      <c r="A94" s="41" t="s">
        <v>352</v>
      </c>
      <c r="B94" s="88" t="s">
        <v>524</v>
      </c>
      <c r="C94" s="98" t="s">
        <v>525</v>
      </c>
      <c r="D94" s="41" t="s">
        <v>152</v>
      </c>
      <c r="E94" s="96">
        <v>8</v>
      </c>
      <c r="F94" s="96"/>
      <c r="G94" s="96">
        <f t="shared" ref="G94:G98" si="9">E94*F94</f>
        <v>0</v>
      </c>
    </row>
    <row r="95" spans="1:7" ht="25.5" x14ac:dyDescent="0.25">
      <c r="A95" s="41" t="s">
        <v>353</v>
      </c>
      <c r="B95" s="88" t="s">
        <v>524</v>
      </c>
      <c r="C95" s="98" t="s">
        <v>526</v>
      </c>
      <c r="D95" s="41" t="s">
        <v>152</v>
      </c>
      <c r="E95" s="96">
        <v>72</v>
      </c>
      <c r="F95" s="96"/>
      <c r="G95" s="96">
        <f t="shared" si="9"/>
        <v>0</v>
      </c>
    </row>
    <row r="96" spans="1:7" ht="25.5" x14ac:dyDescent="0.25">
      <c r="A96" s="41" t="s">
        <v>354</v>
      </c>
      <c r="B96" s="88" t="s">
        <v>524</v>
      </c>
      <c r="C96" s="98" t="s">
        <v>527</v>
      </c>
      <c r="D96" s="41" t="s">
        <v>152</v>
      </c>
      <c r="E96" s="96">
        <v>72</v>
      </c>
      <c r="F96" s="96"/>
      <c r="G96" s="96">
        <f t="shared" si="9"/>
        <v>0</v>
      </c>
    </row>
    <row r="97" spans="1:7" ht="21" x14ac:dyDescent="0.25">
      <c r="A97" s="41" t="s">
        <v>355</v>
      </c>
      <c r="B97" s="88" t="s">
        <v>524</v>
      </c>
      <c r="C97" s="98" t="s">
        <v>528</v>
      </c>
      <c r="D97" s="41" t="s">
        <v>152</v>
      </c>
      <c r="E97" s="96">
        <v>8</v>
      </c>
      <c r="F97" s="96"/>
      <c r="G97" s="96">
        <f t="shared" si="9"/>
        <v>0</v>
      </c>
    </row>
    <row r="98" spans="1:7" ht="25.5" x14ac:dyDescent="0.25">
      <c r="A98" s="41" t="s">
        <v>356</v>
      </c>
      <c r="B98" s="88" t="s">
        <v>524</v>
      </c>
      <c r="C98" s="98" t="s">
        <v>529</v>
      </c>
      <c r="D98" s="41" t="s">
        <v>78</v>
      </c>
      <c r="E98" s="96">
        <v>1</v>
      </c>
      <c r="F98" s="96"/>
      <c r="G98" s="96">
        <f t="shared" si="9"/>
        <v>0</v>
      </c>
    </row>
    <row r="99" spans="1:7" ht="18" customHeight="1" x14ac:dyDescent="0.25">
      <c r="A99" s="4"/>
      <c r="B99" s="89"/>
      <c r="C99" s="181" t="s">
        <v>530</v>
      </c>
      <c r="D99" s="181"/>
      <c r="E99" s="93"/>
      <c r="F99" s="93"/>
      <c r="G99" s="93">
        <f>SUM(G94:G98)</f>
        <v>0</v>
      </c>
    </row>
    <row r="100" spans="1:7" x14ac:dyDescent="0.25">
      <c r="A100" s="50" t="s">
        <v>291</v>
      </c>
      <c r="B100" s="183" t="s">
        <v>63</v>
      </c>
      <c r="C100" s="183"/>
      <c r="D100" s="183"/>
      <c r="E100" s="183"/>
      <c r="F100" s="93"/>
      <c r="G100" s="96"/>
    </row>
    <row r="101" spans="1:7" ht="51" x14ac:dyDescent="0.25">
      <c r="A101" s="41" t="s">
        <v>357</v>
      </c>
      <c r="B101" s="88" t="s">
        <v>111</v>
      </c>
      <c r="C101" s="98" t="s">
        <v>531</v>
      </c>
      <c r="D101" s="41" t="s">
        <v>15</v>
      </c>
      <c r="E101" s="96">
        <v>8992.2000000000007</v>
      </c>
      <c r="F101" s="96"/>
      <c r="G101" s="96">
        <f t="shared" ref="G101:G104" si="10">E101*F101</f>
        <v>0</v>
      </c>
    </row>
    <row r="102" spans="1:7" ht="38.25" x14ac:dyDescent="0.25">
      <c r="A102" s="41" t="s">
        <v>358</v>
      </c>
      <c r="B102" s="88" t="s">
        <v>112</v>
      </c>
      <c r="C102" s="98" t="s">
        <v>532</v>
      </c>
      <c r="D102" s="41" t="s">
        <v>11</v>
      </c>
      <c r="E102" s="96">
        <v>2199.3000000000002</v>
      </c>
      <c r="F102" s="96"/>
      <c r="G102" s="96">
        <f t="shared" si="10"/>
        <v>0</v>
      </c>
    </row>
    <row r="103" spans="1:7" ht="31.5" x14ac:dyDescent="0.25">
      <c r="A103" s="41" t="s">
        <v>359</v>
      </c>
      <c r="B103" s="88" t="s">
        <v>113</v>
      </c>
      <c r="C103" s="98" t="s">
        <v>533</v>
      </c>
      <c r="D103" s="41" t="s">
        <v>11</v>
      </c>
      <c r="E103" s="96">
        <v>384.87</v>
      </c>
      <c r="F103" s="96"/>
      <c r="G103" s="96">
        <f t="shared" si="10"/>
        <v>0</v>
      </c>
    </row>
    <row r="104" spans="1:7" ht="25.5" x14ac:dyDescent="0.25">
      <c r="A104" s="41" t="s">
        <v>360</v>
      </c>
      <c r="B104" s="88" t="s">
        <v>92</v>
      </c>
      <c r="C104" s="98" t="s">
        <v>67</v>
      </c>
      <c r="D104" s="41" t="s">
        <v>11</v>
      </c>
      <c r="E104" s="96">
        <v>2199.3000000000002</v>
      </c>
      <c r="F104" s="96"/>
      <c r="G104" s="96">
        <f t="shared" si="10"/>
        <v>0</v>
      </c>
    </row>
    <row r="105" spans="1:7" x14ac:dyDescent="0.25">
      <c r="A105" s="4"/>
      <c r="B105" s="89"/>
      <c r="C105" s="42" t="s">
        <v>126</v>
      </c>
      <c r="D105" s="85"/>
      <c r="E105" s="93"/>
      <c r="F105" s="93"/>
      <c r="G105" s="93">
        <f>SUM(G101:G104)</f>
        <v>0</v>
      </c>
    </row>
    <row r="106" spans="1:7" x14ac:dyDescent="0.25">
      <c r="A106" s="50" t="s">
        <v>292</v>
      </c>
      <c r="B106" s="183" t="s">
        <v>69</v>
      </c>
      <c r="C106" s="183"/>
      <c r="D106" s="183"/>
      <c r="E106" s="183"/>
      <c r="F106" s="93"/>
      <c r="G106" s="96"/>
    </row>
    <row r="107" spans="1:7" ht="38.25" x14ac:dyDescent="0.25">
      <c r="A107" s="41" t="s">
        <v>361</v>
      </c>
      <c r="B107" s="88" t="s">
        <v>114</v>
      </c>
      <c r="C107" s="98" t="s">
        <v>70</v>
      </c>
      <c r="D107" s="41" t="s">
        <v>71</v>
      </c>
      <c r="E107" s="96">
        <v>1</v>
      </c>
      <c r="F107" s="96"/>
      <c r="G107" s="96">
        <f t="shared" ref="G107:G117" si="11">E107*F107</f>
        <v>0</v>
      </c>
    </row>
    <row r="108" spans="1:7" ht="38.25" x14ac:dyDescent="0.25">
      <c r="A108" s="41" t="s">
        <v>362</v>
      </c>
      <c r="B108" s="88" t="s">
        <v>115</v>
      </c>
      <c r="C108" s="98" t="s">
        <v>534</v>
      </c>
      <c r="D108" s="41" t="s">
        <v>71</v>
      </c>
      <c r="E108" s="96">
        <v>2</v>
      </c>
      <c r="F108" s="96"/>
      <c r="G108" s="96">
        <f t="shared" si="11"/>
        <v>0</v>
      </c>
    </row>
    <row r="109" spans="1:7" ht="38.25" x14ac:dyDescent="0.25">
      <c r="A109" s="41" t="s">
        <v>363</v>
      </c>
      <c r="B109" s="88" t="s">
        <v>115</v>
      </c>
      <c r="C109" s="98" t="s">
        <v>535</v>
      </c>
      <c r="D109" s="41" t="s">
        <v>71</v>
      </c>
      <c r="E109" s="96">
        <v>9</v>
      </c>
      <c r="F109" s="96"/>
      <c r="G109" s="96">
        <f t="shared" si="11"/>
        <v>0</v>
      </c>
    </row>
    <row r="110" spans="1:7" ht="25.5" x14ac:dyDescent="0.25">
      <c r="A110" s="41" t="s">
        <v>364</v>
      </c>
      <c r="B110" s="88" t="s">
        <v>536</v>
      </c>
      <c r="C110" s="98" t="s">
        <v>537</v>
      </c>
      <c r="D110" s="41" t="s">
        <v>71</v>
      </c>
      <c r="E110" s="96">
        <v>2</v>
      </c>
      <c r="F110" s="96"/>
      <c r="G110" s="96">
        <f t="shared" si="11"/>
        <v>0</v>
      </c>
    </row>
    <row r="111" spans="1:7" ht="52.5" x14ac:dyDescent="0.25">
      <c r="A111" s="41" t="s">
        <v>365</v>
      </c>
      <c r="B111" s="88" t="s">
        <v>116</v>
      </c>
      <c r="C111" s="98" t="s">
        <v>538</v>
      </c>
      <c r="D111" s="41" t="s">
        <v>15</v>
      </c>
      <c r="E111" s="96">
        <v>3239.5</v>
      </c>
      <c r="F111" s="96"/>
      <c r="G111" s="96">
        <f t="shared" si="11"/>
        <v>0</v>
      </c>
    </row>
    <row r="112" spans="1:7" ht="51" x14ac:dyDescent="0.25">
      <c r="A112" s="41" t="s">
        <v>366</v>
      </c>
      <c r="B112" s="88" t="s">
        <v>95</v>
      </c>
      <c r="C112" s="98" t="s">
        <v>539</v>
      </c>
      <c r="D112" s="41" t="s">
        <v>9</v>
      </c>
      <c r="E112" s="96">
        <v>11.5</v>
      </c>
      <c r="F112" s="96"/>
      <c r="G112" s="96">
        <f t="shared" si="11"/>
        <v>0</v>
      </c>
    </row>
    <row r="113" spans="1:7" ht="38.25" x14ac:dyDescent="0.25">
      <c r="A113" s="41" t="s">
        <v>367</v>
      </c>
      <c r="B113" s="88" t="s">
        <v>94</v>
      </c>
      <c r="C113" s="98" t="s">
        <v>137</v>
      </c>
      <c r="D113" s="41" t="s">
        <v>11</v>
      </c>
      <c r="E113" s="96">
        <v>0.95</v>
      </c>
      <c r="F113" s="96"/>
      <c r="G113" s="96">
        <f t="shared" si="11"/>
        <v>0</v>
      </c>
    </row>
    <row r="114" spans="1:7" ht="51" x14ac:dyDescent="0.25">
      <c r="A114" s="41" t="s">
        <v>368</v>
      </c>
      <c r="B114" s="88" t="s">
        <v>98</v>
      </c>
      <c r="C114" s="98" t="s">
        <v>540</v>
      </c>
      <c r="D114" s="41" t="s">
        <v>15</v>
      </c>
      <c r="E114" s="96">
        <v>7.88</v>
      </c>
      <c r="F114" s="96"/>
      <c r="G114" s="96">
        <f t="shared" si="11"/>
        <v>0</v>
      </c>
    </row>
    <row r="115" spans="1:7" ht="51" x14ac:dyDescent="0.25">
      <c r="A115" s="41" t="s">
        <v>369</v>
      </c>
      <c r="B115" s="88" t="s">
        <v>117</v>
      </c>
      <c r="C115" s="98" t="s">
        <v>541</v>
      </c>
      <c r="D115" s="41" t="s">
        <v>15</v>
      </c>
      <c r="E115" s="96">
        <v>8.75</v>
      </c>
      <c r="F115" s="96"/>
      <c r="G115" s="96">
        <f t="shared" si="11"/>
        <v>0</v>
      </c>
    </row>
    <row r="116" spans="1:7" ht="31.5" x14ac:dyDescent="0.25">
      <c r="A116" s="41" t="s">
        <v>370</v>
      </c>
      <c r="B116" s="88" t="s">
        <v>107</v>
      </c>
      <c r="C116" s="98" t="s">
        <v>77</v>
      </c>
      <c r="D116" s="41" t="s">
        <v>71</v>
      </c>
      <c r="E116" s="96">
        <v>1</v>
      </c>
      <c r="F116" s="96"/>
      <c r="G116" s="96">
        <f t="shared" si="11"/>
        <v>0</v>
      </c>
    </row>
    <row r="117" spans="1:7" ht="31.5" x14ac:dyDescent="0.25">
      <c r="A117" s="41" t="s">
        <v>371</v>
      </c>
      <c r="B117" s="88" t="s">
        <v>107</v>
      </c>
      <c r="C117" s="98" t="s">
        <v>79</v>
      </c>
      <c r="D117" s="41" t="s">
        <v>78</v>
      </c>
      <c r="E117" s="96">
        <v>1</v>
      </c>
      <c r="F117" s="96"/>
      <c r="G117" s="96">
        <f t="shared" si="11"/>
        <v>0</v>
      </c>
    </row>
    <row r="118" spans="1:7" x14ac:dyDescent="0.25">
      <c r="A118" s="4"/>
      <c r="B118" s="89"/>
      <c r="C118" s="42" t="s">
        <v>127</v>
      </c>
      <c r="D118" s="85"/>
      <c r="E118" s="93"/>
      <c r="F118" s="93"/>
      <c r="G118" s="93">
        <f>SUM(G107:G117)</f>
        <v>0</v>
      </c>
    </row>
    <row r="119" spans="1:7" x14ac:dyDescent="0.25">
      <c r="A119" s="169" t="s">
        <v>584</v>
      </c>
      <c r="B119" s="169"/>
      <c r="C119" s="169"/>
      <c r="D119" s="169"/>
      <c r="E119" s="99"/>
      <c r="F119" s="99"/>
      <c r="G119" s="99"/>
    </row>
    <row r="120" spans="1:7" x14ac:dyDescent="0.25">
      <c r="A120" s="50" t="s">
        <v>2</v>
      </c>
      <c r="B120" s="100"/>
      <c r="C120" s="31" t="s">
        <v>139</v>
      </c>
      <c r="D120" s="50"/>
      <c r="E120" s="93"/>
      <c r="F120" s="93"/>
      <c r="G120" s="96"/>
    </row>
    <row r="121" spans="1:7" ht="76.5" x14ac:dyDescent="0.25">
      <c r="A121" s="41" t="s">
        <v>372</v>
      </c>
      <c r="B121" s="88" t="s">
        <v>140</v>
      </c>
      <c r="C121" s="98" t="s">
        <v>544</v>
      </c>
      <c r="D121" s="41" t="s">
        <v>11</v>
      </c>
      <c r="E121" s="96">
        <v>74.19</v>
      </c>
      <c r="F121" s="96"/>
      <c r="G121" s="96">
        <f t="shared" ref="G121:G128" si="12">E121*F121</f>
        <v>0</v>
      </c>
    </row>
    <row r="122" spans="1:7" ht="76.5" x14ac:dyDescent="0.25">
      <c r="A122" s="41" t="s">
        <v>373</v>
      </c>
      <c r="B122" s="88" t="s">
        <v>142</v>
      </c>
      <c r="C122" s="98" t="s">
        <v>545</v>
      </c>
      <c r="D122" s="41" t="s">
        <v>11</v>
      </c>
      <c r="E122" s="96">
        <v>3923.14</v>
      </c>
      <c r="F122" s="96"/>
      <c r="G122" s="96">
        <f t="shared" si="12"/>
        <v>0</v>
      </c>
    </row>
    <row r="123" spans="1:7" ht="63.75" x14ac:dyDescent="0.25">
      <c r="A123" s="41" t="s">
        <v>374</v>
      </c>
      <c r="B123" s="88" t="s">
        <v>546</v>
      </c>
      <c r="C123" s="98" t="s">
        <v>547</v>
      </c>
      <c r="D123" s="41" t="s">
        <v>11</v>
      </c>
      <c r="E123" s="96">
        <v>123.61</v>
      </c>
      <c r="F123" s="96"/>
      <c r="G123" s="96">
        <f t="shared" si="12"/>
        <v>0</v>
      </c>
    </row>
    <row r="124" spans="1:7" ht="76.5" x14ac:dyDescent="0.25">
      <c r="A124" s="41" t="s">
        <v>375</v>
      </c>
      <c r="B124" s="88" t="s">
        <v>445</v>
      </c>
      <c r="C124" s="98" t="s">
        <v>446</v>
      </c>
      <c r="D124" s="41" t="s">
        <v>11</v>
      </c>
      <c r="E124" s="96">
        <v>13</v>
      </c>
      <c r="F124" s="96"/>
      <c r="G124" s="96">
        <f t="shared" si="12"/>
        <v>0</v>
      </c>
    </row>
    <row r="125" spans="1:7" ht="51" x14ac:dyDescent="0.25">
      <c r="A125" s="41" t="s">
        <v>376</v>
      </c>
      <c r="B125" s="88" t="s">
        <v>144</v>
      </c>
      <c r="C125" s="98" t="s">
        <v>548</v>
      </c>
      <c r="D125" s="41" t="s">
        <v>71</v>
      </c>
      <c r="E125" s="96">
        <v>1432</v>
      </c>
      <c r="F125" s="96"/>
      <c r="G125" s="96">
        <f t="shared" si="12"/>
        <v>0</v>
      </c>
    </row>
    <row r="126" spans="1:7" ht="51" x14ac:dyDescent="0.25">
      <c r="A126" s="41" t="s">
        <v>377</v>
      </c>
      <c r="B126" s="88" t="s">
        <v>146</v>
      </c>
      <c r="C126" s="98" t="s">
        <v>549</v>
      </c>
      <c r="D126" s="41" t="s">
        <v>71</v>
      </c>
      <c r="E126" s="96">
        <v>484</v>
      </c>
      <c r="F126" s="96"/>
      <c r="G126" s="96">
        <f t="shared" si="12"/>
        <v>0</v>
      </c>
    </row>
    <row r="127" spans="1:7" ht="25.5" x14ac:dyDescent="0.25">
      <c r="A127" s="41" t="s">
        <v>378</v>
      </c>
      <c r="B127" s="88" t="s">
        <v>148</v>
      </c>
      <c r="C127" s="98" t="s">
        <v>550</v>
      </c>
      <c r="D127" s="41" t="s">
        <v>150</v>
      </c>
      <c r="E127" s="96">
        <v>2616.96</v>
      </c>
      <c r="F127" s="96"/>
      <c r="G127" s="96">
        <f t="shared" si="12"/>
        <v>0</v>
      </c>
    </row>
    <row r="128" spans="1:7" ht="25.5" x14ac:dyDescent="0.25">
      <c r="A128" s="41" t="s">
        <v>379</v>
      </c>
      <c r="B128" s="88" t="s">
        <v>148</v>
      </c>
      <c r="C128" s="98" t="s">
        <v>151</v>
      </c>
      <c r="D128" s="41" t="s">
        <v>152</v>
      </c>
      <c r="E128" s="96">
        <v>2</v>
      </c>
      <c r="F128" s="96"/>
      <c r="G128" s="96">
        <f t="shared" si="12"/>
        <v>0</v>
      </c>
    </row>
    <row r="129" spans="1:7" ht="25.5" customHeight="1" x14ac:dyDescent="0.25">
      <c r="A129" s="4"/>
      <c r="B129" s="89"/>
      <c r="C129" s="181" t="s">
        <v>551</v>
      </c>
      <c r="D129" s="181"/>
      <c r="E129" s="93"/>
      <c r="F129" s="93"/>
      <c r="G129" s="93">
        <f>SUM(G121:G128)</f>
        <v>0</v>
      </c>
    </row>
    <row r="130" spans="1:7" x14ac:dyDescent="0.25">
      <c r="A130" s="50" t="s">
        <v>6</v>
      </c>
      <c r="B130" s="161" t="s">
        <v>154</v>
      </c>
      <c r="C130" s="161"/>
      <c r="D130" s="161"/>
      <c r="E130" s="93"/>
      <c r="F130" s="93"/>
      <c r="G130" s="96"/>
    </row>
    <row r="131" spans="1:7" ht="25.5" x14ac:dyDescent="0.25">
      <c r="A131" s="41" t="s">
        <v>380</v>
      </c>
      <c r="B131" s="88" t="s">
        <v>155</v>
      </c>
      <c r="C131" s="98" t="s">
        <v>552</v>
      </c>
      <c r="D131" s="41" t="s">
        <v>9</v>
      </c>
      <c r="E131" s="96">
        <v>50.6</v>
      </c>
      <c r="F131" s="96"/>
      <c r="G131" s="96">
        <f t="shared" ref="G131:G157" si="13">E131*F131</f>
        <v>0</v>
      </c>
    </row>
    <row r="132" spans="1:7" ht="38.25" x14ac:dyDescent="0.25">
      <c r="A132" s="41" t="s">
        <v>381</v>
      </c>
      <c r="B132" s="88" t="s">
        <v>157</v>
      </c>
      <c r="C132" s="98" t="s">
        <v>553</v>
      </c>
      <c r="D132" s="41" t="s">
        <v>9</v>
      </c>
      <c r="E132" s="96">
        <v>29.3</v>
      </c>
      <c r="F132" s="96"/>
      <c r="G132" s="96">
        <f t="shared" si="13"/>
        <v>0</v>
      </c>
    </row>
    <row r="133" spans="1:7" ht="25.5" x14ac:dyDescent="0.25">
      <c r="A133" s="41" t="s">
        <v>382</v>
      </c>
      <c r="B133" s="88" t="s">
        <v>159</v>
      </c>
      <c r="C133" s="98" t="s">
        <v>160</v>
      </c>
      <c r="D133" s="41" t="s">
        <v>9</v>
      </c>
      <c r="E133" s="96">
        <v>5.0999999999999996</v>
      </c>
      <c r="F133" s="96"/>
      <c r="G133" s="96">
        <f t="shared" si="13"/>
        <v>0</v>
      </c>
    </row>
    <row r="134" spans="1:7" ht="38.25" x14ac:dyDescent="0.25">
      <c r="A134" s="41" t="s">
        <v>383</v>
      </c>
      <c r="B134" s="88" t="s">
        <v>161</v>
      </c>
      <c r="C134" s="98" t="s">
        <v>554</v>
      </c>
      <c r="D134" s="41" t="s">
        <v>9</v>
      </c>
      <c r="E134" s="96">
        <v>24.3</v>
      </c>
      <c r="F134" s="96"/>
      <c r="G134" s="96">
        <f t="shared" si="13"/>
        <v>0</v>
      </c>
    </row>
    <row r="135" spans="1:7" ht="25.5" x14ac:dyDescent="0.25">
      <c r="A135" s="41" t="s">
        <v>384</v>
      </c>
      <c r="B135" s="88" t="s">
        <v>450</v>
      </c>
      <c r="C135" s="98" t="s">
        <v>555</v>
      </c>
      <c r="D135" s="41" t="s">
        <v>9</v>
      </c>
      <c r="E135" s="96">
        <v>16</v>
      </c>
      <c r="F135" s="96"/>
      <c r="G135" s="96">
        <f t="shared" si="13"/>
        <v>0</v>
      </c>
    </row>
    <row r="136" spans="1:7" ht="25.5" x14ac:dyDescent="0.25">
      <c r="A136" s="41" t="s">
        <v>385</v>
      </c>
      <c r="B136" s="88" t="s">
        <v>556</v>
      </c>
      <c r="C136" s="98" t="s">
        <v>557</v>
      </c>
      <c r="D136" s="41" t="s">
        <v>9</v>
      </c>
      <c r="E136" s="96">
        <v>291.3</v>
      </c>
      <c r="F136" s="96"/>
      <c r="G136" s="96">
        <f t="shared" si="13"/>
        <v>0</v>
      </c>
    </row>
    <row r="137" spans="1:7" ht="25.5" x14ac:dyDescent="0.25">
      <c r="A137" s="41" t="s">
        <v>386</v>
      </c>
      <c r="B137" s="88" t="s">
        <v>558</v>
      </c>
      <c r="C137" s="98" t="s">
        <v>559</v>
      </c>
      <c r="D137" s="41" t="s">
        <v>9</v>
      </c>
      <c r="E137" s="96">
        <v>157</v>
      </c>
      <c r="F137" s="96"/>
      <c r="G137" s="96">
        <f t="shared" si="13"/>
        <v>0</v>
      </c>
    </row>
    <row r="138" spans="1:7" ht="51" x14ac:dyDescent="0.25">
      <c r="A138" s="41" t="s">
        <v>387</v>
      </c>
      <c r="B138" s="88" t="s">
        <v>560</v>
      </c>
      <c r="C138" s="98" t="s">
        <v>561</v>
      </c>
      <c r="D138" s="41" t="s">
        <v>562</v>
      </c>
      <c r="E138" s="96">
        <v>3</v>
      </c>
      <c r="F138" s="96"/>
      <c r="G138" s="96">
        <f t="shared" si="13"/>
        <v>0</v>
      </c>
    </row>
    <row r="139" spans="1:7" ht="51" x14ac:dyDescent="0.25">
      <c r="A139" s="41" t="s">
        <v>388</v>
      </c>
      <c r="B139" s="88" t="s">
        <v>563</v>
      </c>
      <c r="C139" s="98" t="s">
        <v>564</v>
      </c>
      <c r="D139" s="41" t="s">
        <v>565</v>
      </c>
      <c r="E139" s="96">
        <v>3.6</v>
      </c>
      <c r="F139" s="96"/>
      <c r="G139" s="96">
        <f t="shared" si="13"/>
        <v>0</v>
      </c>
    </row>
    <row r="140" spans="1:7" ht="38.25" x14ac:dyDescent="0.25">
      <c r="A140" s="41" t="s">
        <v>389</v>
      </c>
      <c r="B140" s="88" t="s">
        <v>566</v>
      </c>
      <c r="C140" s="98" t="s">
        <v>567</v>
      </c>
      <c r="D140" s="41" t="s">
        <v>562</v>
      </c>
      <c r="E140" s="96">
        <v>1</v>
      </c>
      <c r="F140" s="96"/>
      <c r="G140" s="96">
        <f t="shared" si="13"/>
        <v>0</v>
      </c>
    </row>
    <row r="141" spans="1:7" ht="38.25" x14ac:dyDescent="0.25">
      <c r="A141" s="41" t="s">
        <v>390</v>
      </c>
      <c r="B141" s="88" t="s">
        <v>568</v>
      </c>
      <c r="C141" s="98" t="s">
        <v>569</v>
      </c>
      <c r="D141" s="41" t="s">
        <v>565</v>
      </c>
      <c r="E141" s="96">
        <v>3</v>
      </c>
      <c r="F141" s="96"/>
      <c r="G141" s="96">
        <f t="shared" si="13"/>
        <v>0</v>
      </c>
    </row>
    <row r="142" spans="1:7" ht="38.25" x14ac:dyDescent="0.25">
      <c r="A142" s="41" t="s">
        <v>391</v>
      </c>
      <c r="B142" s="88" t="s">
        <v>566</v>
      </c>
      <c r="C142" s="98" t="s">
        <v>570</v>
      </c>
      <c r="D142" s="41" t="s">
        <v>562</v>
      </c>
      <c r="E142" s="96">
        <v>2</v>
      </c>
      <c r="F142" s="96"/>
      <c r="G142" s="96">
        <f t="shared" si="13"/>
        <v>0</v>
      </c>
    </row>
    <row r="143" spans="1:7" ht="38.25" x14ac:dyDescent="0.25">
      <c r="A143" s="41" t="s">
        <v>392</v>
      </c>
      <c r="B143" s="88" t="s">
        <v>568</v>
      </c>
      <c r="C143" s="98" t="s">
        <v>571</v>
      </c>
      <c r="D143" s="41" t="s">
        <v>565</v>
      </c>
      <c r="E143" s="96">
        <v>6</v>
      </c>
      <c r="F143" s="96"/>
      <c r="G143" s="96">
        <f t="shared" si="13"/>
        <v>0</v>
      </c>
    </row>
    <row r="144" spans="1:7" ht="38.25" x14ac:dyDescent="0.25">
      <c r="A144" s="41" t="s">
        <v>393</v>
      </c>
      <c r="B144" s="88" t="s">
        <v>163</v>
      </c>
      <c r="C144" s="98" t="s">
        <v>167</v>
      </c>
      <c r="D144" s="41" t="s">
        <v>71</v>
      </c>
      <c r="E144" s="96">
        <v>2</v>
      </c>
      <c r="F144" s="96"/>
      <c r="G144" s="96">
        <f t="shared" si="13"/>
        <v>0</v>
      </c>
    </row>
    <row r="145" spans="1:7" ht="51" x14ac:dyDescent="0.25">
      <c r="A145" s="41" t="s">
        <v>394</v>
      </c>
      <c r="B145" s="88" t="s">
        <v>168</v>
      </c>
      <c r="C145" s="98" t="s">
        <v>169</v>
      </c>
      <c r="D145" s="41" t="s">
        <v>71</v>
      </c>
      <c r="E145" s="96">
        <v>2</v>
      </c>
      <c r="F145" s="96"/>
      <c r="G145" s="96">
        <f t="shared" si="13"/>
        <v>0</v>
      </c>
    </row>
    <row r="146" spans="1:7" ht="38.25" x14ac:dyDescent="0.25">
      <c r="A146" s="41" t="s">
        <v>395</v>
      </c>
      <c r="B146" s="88" t="s">
        <v>163</v>
      </c>
      <c r="C146" s="98" t="s">
        <v>164</v>
      </c>
      <c r="D146" s="41" t="s">
        <v>71</v>
      </c>
      <c r="E146" s="96">
        <v>1</v>
      </c>
      <c r="F146" s="96"/>
      <c r="G146" s="96">
        <f t="shared" si="13"/>
        <v>0</v>
      </c>
    </row>
    <row r="147" spans="1:7" ht="51" x14ac:dyDescent="0.25">
      <c r="A147" s="41" t="s">
        <v>396</v>
      </c>
      <c r="B147" s="88" t="s">
        <v>165</v>
      </c>
      <c r="C147" s="98" t="s">
        <v>166</v>
      </c>
      <c r="D147" s="41" t="s">
        <v>71</v>
      </c>
      <c r="E147" s="96">
        <v>1</v>
      </c>
      <c r="F147" s="96"/>
      <c r="G147" s="96">
        <f t="shared" si="13"/>
        <v>0</v>
      </c>
    </row>
    <row r="148" spans="1:7" ht="38.25" x14ac:dyDescent="0.25">
      <c r="A148" s="41" t="s">
        <v>397</v>
      </c>
      <c r="B148" s="88" t="s">
        <v>163</v>
      </c>
      <c r="C148" s="98" t="s">
        <v>572</v>
      </c>
      <c r="D148" s="41" t="s">
        <v>71</v>
      </c>
      <c r="E148" s="96">
        <v>8</v>
      </c>
      <c r="F148" s="96"/>
      <c r="G148" s="96">
        <f t="shared" si="13"/>
        <v>0</v>
      </c>
    </row>
    <row r="149" spans="1:7" ht="51" x14ac:dyDescent="0.25">
      <c r="A149" s="41" t="s">
        <v>398</v>
      </c>
      <c r="B149" s="88" t="s">
        <v>573</v>
      </c>
      <c r="C149" s="98" t="s">
        <v>574</v>
      </c>
      <c r="D149" s="41" t="s">
        <v>71</v>
      </c>
      <c r="E149" s="96">
        <v>8</v>
      </c>
      <c r="F149" s="96"/>
      <c r="G149" s="96">
        <f t="shared" si="13"/>
        <v>0</v>
      </c>
    </row>
    <row r="150" spans="1:7" ht="51" x14ac:dyDescent="0.25">
      <c r="A150" s="41" t="s">
        <v>399</v>
      </c>
      <c r="B150" s="88" t="s">
        <v>170</v>
      </c>
      <c r="C150" s="98" t="s">
        <v>171</v>
      </c>
      <c r="D150" s="41" t="s">
        <v>11</v>
      </c>
      <c r="E150" s="96">
        <v>3.12</v>
      </c>
      <c r="F150" s="96"/>
      <c r="G150" s="96">
        <f t="shared" si="13"/>
        <v>0</v>
      </c>
    </row>
    <row r="151" spans="1:7" ht="51" x14ac:dyDescent="0.25">
      <c r="A151" s="41" t="s">
        <v>400</v>
      </c>
      <c r="B151" s="88" t="s">
        <v>148</v>
      </c>
      <c r="C151" s="98" t="s">
        <v>575</v>
      </c>
      <c r="D151" s="41" t="s">
        <v>9</v>
      </c>
      <c r="E151" s="96">
        <v>16.899999999999999</v>
      </c>
      <c r="F151" s="96"/>
      <c r="G151" s="96">
        <f t="shared" si="13"/>
        <v>0</v>
      </c>
    </row>
    <row r="152" spans="1:7" ht="51" x14ac:dyDescent="0.25">
      <c r="A152" s="41" t="s">
        <v>401</v>
      </c>
      <c r="B152" s="88" t="s">
        <v>173</v>
      </c>
      <c r="C152" s="98" t="s">
        <v>576</v>
      </c>
      <c r="D152" s="41" t="s">
        <v>71</v>
      </c>
      <c r="E152" s="96">
        <v>10</v>
      </c>
      <c r="F152" s="96"/>
      <c r="G152" s="96">
        <f t="shared" si="13"/>
        <v>0</v>
      </c>
    </row>
    <row r="153" spans="1:7" ht="38.25" x14ac:dyDescent="0.25">
      <c r="A153" s="41" t="s">
        <v>402</v>
      </c>
      <c r="B153" s="88" t="s">
        <v>577</v>
      </c>
      <c r="C153" s="98" t="s">
        <v>578</v>
      </c>
      <c r="D153" s="41" t="s">
        <v>9</v>
      </c>
      <c r="E153" s="96">
        <v>30.9</v>
      </c>
      <c r="F153" s="96"/>
      <c r="G153" s="96">
        <f t="shared" si="13"/>
        <v>0</v>
      </c>
    </row>
    <row r="154" spans="1:7" ht="38.25" x14ac:dyDescent="0.25">
      <c r="A154" s="41" t="s">
        <v>403</v>
      </c>
      <c r="B154" s="88" t="s">
        <v>579</v>
      </c>
      <c r="C154" s="98" t="s">
        <v>580</v>
      </c>
      <c r="D154" s="41" t="s">
        <v>9</v>
      </c>
      <c r="E154" s="96">
        <v>30.9</v>
      </c>
      <c r="F154" s="96"/>
      <c r="G154" s="96">
        <f t="shared" si="13"/>
        <v>0</v>
      </c>
    </row>
    <row r="155" spans="1:7" ht="51" x14ac:dyDescent="0.25">
      <c r="A155" s="41" t="s">
        <v>404</v>
      </c>
      <c r="B155" s="88" t="s">
        <v>177</v>
      </c>
      <c r="C155" s="98" t="s">
        <v>178</v>
      </c>
      <c r="D155" s="41" t="s">
        <v>11</v>
      </c>
      <c r="E155" s="96">
        <v>1</v>
      </c>
      <c r="F155" s="96"/>
      <c r="G155" s="96">
        <f t="shared" si="13"/>
        <v>0</v>
      </c>
    </row>
    <row r="156" spans="1:7" ht="21" x14ac:dyDescent="0.25">
      <c r="A156" s="41" t="s">
        <v>405</v>
      </c>
      <c r="B156" s="88" t="s">
        <v>148</v>
      </c>
      <c r="C156" s="98" t="s">
        <v>581</v>
      </c>
      <c r="D156" s="41" t="s">
        <v>152</v>
      </c>
      <c r="E156" s="96">
        <v>2</v>
      </c>
      <c r="F156" s="96"/>
      <c r="G156" s="96">
        <f t="shared" si="13"/>
        <v>0</v>
      </c>
    </row>
    <row r="157" spans="1:7" ht="21" x14ac:dyDescent="0.25">
      <c r="A157" s="41" t="s">
        <v>406</v>
      </c>
      <c r="B157" s="88" t="s">
        <v>148</v>
      </c>
      <c r="C157" s="98" t="s">
        <v>582</v>
      </c>
      <c r="D157" s="41" t="s">
        <v>152</v>
      </c>
      <c r="E157" s="96">
        <v>2</v>
      </c>
      <c r="F157" s="96"/>
      <c r="G157" s="96">
        <f t="shared" si="13"/>
        <v>0</v>
      </c>
    </row>
    <row r="158" spans="1:7" x14ac:dyDescent="0.25">
      <c r="A158" s="4"/>
      <c r="B158" s="89"/>
      <c r="C158" s="42" t="s">
        <v>181</v>
      </c>
      <c r="D158" s="85"/>
      <c r="E158" s="93"/>
      <c r="F158" s="93"/>
      <c r="G158" s="93">
        <f>SUM(G131:G157)</f>
        <v>0</v>
      </c>
    </row>
    <row r="159" spans="1:7" x14ac:dyDescent="0.25">
      <c r="A159" s="169" t="s">
        <v>585</v>
      </c>
      <c r="B159" s="169"/>
      <c r="C159" s="169"/>
      <c r="D159" s="169"/>
      <c r="E159" s="99"/>
      <c r="F159" s="99"/>
      <c r="G159" s="99"/>
    </row>
    <row r="160" spans="1:7" x14ac:dyDescent="0.25">
      <c r="A160" s="50" t="s">
        <v>2</v>
      </c>
      <c r="B160" s="179" t="s">
        <v>182</v>
      </c>
      <c r="C160" s="179"/>
      <c r="D160" s="179"/>
      <c r="E160" s="93"/>
      <c r="F160" s="93"/>
      <c r="G160" s="96"/>
    </row>
    <row r="161" spans="1:7" ht="38.25" x14ac:dyDescent="0.25">
      <c r="A161" s="41" t="s">
        <v>407</v>
      </c>
      <c r="B161" s="88" t="s">
        <v>183</v>
      </c>
      <c r="C161" s="98" t="s">
        <v>586</v>
      </c>
      <c r="D161" s="41" t="s">
        <v>71</v>
      </c>
      <c r="E161" s="96">
        <v>4</v>
      </c>
      <c r="F161" s="96"/>
      <c r="G161" s="96">
        <f t="shared" ref="G161:G177" si="14">E161*F161</f>
        <v>0</v>
      </c>
    </row>
    <row r="162" spans="1:7" ht="25.5" x14ac:dyDescent="0.25">
      <c r="A162" s="41" t="s">
        <v>408</v>
      </c>
      <c r="B162" s="88" t="s">
        <v>185</v>
      </c>
      <c r="C162" s="98" t="s">
        <v>587</v>
      </c>
      <c r="D162" s="41" t="s">
        <v>71</v>
      </c>
      <c r="E162" s="96">
        <v>1</v>
      </c>
      <c r="F162" s="96"/>
      <c r="G162" s="96">
        <f t="shared" si="14"/>
        <v>0</v>
      </c>
    </row>
    <row r="163" spans="1:7" ht="25.5" x14ac:dyDescent="0.25">
      <c r="A163" s="41" t="s">
        <v>409</v>
      </c>
      <c r="B163" s="88" t="s">
        <v>187</v>
      </c>
      <c r="C163" s="98" t="s">
        <v>188</v>
      </c>
      <c r="D163" s="41" t="s">
        <v>71</v>
      </c>
      <c r="E163" s="96">
        <v>1</v>
      </c>
      <c r="F163" s="96"/>
      <c r="G163" s="96">
        <f t="shared" si="14"/>
        <v>0</v>
      </c>
    </row>
    <row r="164" spans="1:7" ht="25.5" x14ac:dyDescent="0.25">
      <c r="A164" s="41" t="s">
        <v>410</v>
      </c>
      <c r="B164" s="88" t="s">
        <v>588</v>
      </c>
      <c r="C164" s="98" t="s">
        <v>589</v>
      </c>
      <c r="D164" s="41" t="s">
        <v>71</v>
      </c>
      <c r="E164" s="96">
        <v>2</v>
      </c>
      <c r="F164" s="96"/>
      <c r="G164" s="96">
        <f t="shared" si="14"/>
        <v>0</v>
      </c>
    </row>
    <row r="165" spans="1:7" ht="38.25" x14ac:dyDescent="0.25">
      <c r="A165" s="41" t="s">
        <v>411</v>
      </c>
      <c r="B165" s="88" t="s">
        <v>590</v>
      </c>
      <c r="C165" s="98" t="s">
        <v>591</v>
      </c>
      <c r="D165" s="41" t="s">
        <v>71</v>
      </c>
      <c r="E165" s="96">
        <v>5</v>
      </c>
      <c r="F165" s="96"/>
      <c r="G165" s="96">
        <f t="shared" si="14"/>
        <v>0</v>
      </c>
    </row>
    <row r="166" spans="1:7" ht="38.25" x14ac:dyDescent="0.25">
      <c r="A166" s="41" t="s">
        <v>412</v>
      </c>
      <c r="B166" s="88" t="s">
        <v>592</v>
      </c>
      <c r="C166" s="98" t="s">
        <v>593</v>
      </c>
      <c r="D166" s="41" t="s">
        <v>71</v>
      </c>
      <c r="E166" s="96">
        <v>2</v>
      </c>
      <c r="F166" s="96"/>
      <c r="G166" s="96">
        <f t="shared" si="14"/>
        <v>0</v>
      </c>
    </row>
    <row r="167" spans="1:7" ht="38.25" x14ac:dyDescent="0.25">
      <c r="A167" s="41" t="s">
        <v>413</v>
      </c>
      <c r="B167" s="88" t="s">
        <v>189</v>
      </c>
      <c r="C167" s="98" t="s">
        <v>190</v>
      </c>
      <c r="D167" s="41" t="s">
        <v>71</v>
      </c>
      <c r="E167" s="96">
        <v>4</v>
      </c>
      <c r="F167" s="96"/>
      <c r="G167" s="96">
        <f t="shared" si="14"/>
        <v>0</v>
      </c>
    </row>
    <row r="168" spans="1:7" ht="25.5" x14ac:dyDescent="0.25">
      <c r="A168" s="41" t="s">
        <v>414</v>
      </c>
      <c r="B168" s="88" t="s">
        <v>191</v>
      </c>
      <c r="C168" s="98" t="s">
        <v>192</v>
      </c>
      <c r="D168" s="41" t="s">
        <v>71</v>
      </c>
      <c r="E168" s="96">
        <v>1</v>
      </c>
      <c r="F168" s="96"/>
      <c r="G168" s="96">
        <f t="shared" si="14"/>
        <v>0</v>
      </c>
    </row>
    <row r="169" spans="1:7" ht="25.5" x14ac:dyDescent="0.25">
      <c r="A169" s="41" t="s">
        <v>658</v>
      </c>
      <c r="B169" s="88" t="s">
        <v>193</v>
      </c>
      <c r="C169" s="98" t="s">
        <v>194</v>
      </c>
      <c r="D169" s="41" t="s">
        <v>71</v>
      </c>
      <c r="E169" s="96">
        <v>1</v>
      </c>
      <c r="F169" s="96"/>
      <c r="G169" s="96">
        <f t="shared" si="14"/>
        <v>0</v>
      </c>
    </row>
    <row r="170" spans="1:7" ht="25.5" x14ac:dyDescent="0.25">
      <c r="A170" s="41" t="s">
        <v>659</v>
      </c>
      <c r="B170" s="88" t="s">
        <v>594</v>
      </c>
      <c r="C170" s="98" t="s">
        <v>595</v>
      </c>
      <c r="D170" s="41" t="s">
        <v>71</v>
      </c>
      <c r="E170" s="96">
        <v>2</v>
      </c>
      <c r="F170" s="96"/>
      <c r="G170" s="96">
        <f t="shared" si="14"/>
        <v>0</v>
      </c>
    </row>
    <row r="171" spans="1:7" ht="25.5" x14ac:dyDescent="0.25">
      <c r="A171" s="41" t="s">
        <v>660</v>
      </c>
      <c r="B171" s="88" t="s">
        <v>596</v>
      </c>
      <c r="C171" s="98" t="s">
        <v>597</v>
      </c>
      <c r="D171" s="41" t="s">
        <v>71</v>
      </c>
      <c r="E171" s="96">
        <v>5</v>
      </c>
      <c r="F171" s="96"/>
      <c r="G171" s="96">
        <f t="shared" si="14"/>
        <v>0</v>
      </c>
    </row>
    <row r="172" spans="1:7" ht="25.5" x14ac:dyDescent="0.25">
      <c r="A172" s="41" t="s">
        <v>661</v>
      </c>
      <c r="B172" s="88" t="s">
        <v>598</v>
      </c>
      <c r="C172" s="98" t="s">
        <v>599</v>
      </c>
      <c r="D172" s="41" t="s">
        <v>71</v>
      </c>
      <c r="E172" s="96">
        <v>2</v>
      </c>
      <c r="F172" s="96"/>
      <c r="G172" s="96">
        <f t="shared" si="14"/>
        <v>0</v>
      </c>
    </row>
    <row r="173" spans="1:7" ht="38.25" x14ac:dyDescent="0.25">
      <c r="A173" s="41" t="s">
        <v>662</v>
      </c>
      <c r="B173" s="88" t="s">
        <v>195</v>
      </c>
      <c r="C173" s="98" t="s">
        <v>600</v>
      </c>
      <c r="D173" s="41" t="s">
        <v>197</v>
      </c>
      <c r="E173" s="96">
        <v>4.58</v>
      </c>
      <c r="F173" s="96"/>
      <c r="G173" s="96">
        <f t="shared" si="14"/>
        <v>0</v>
      </c>
    </row>
    <row r="174" spans="1:7" ht="38.25" x14ac:dyDescent="0.25">
      <c r="A174" s="41" t="s">
        <v>663</v>
      </c>
      <c r="B174" s="88" t="s">
        <v>198</v>
      </c>
      <c r="C174" s="98" t="s">
        <v>601</v>
      </c>
      <c r="D174" s="41" t="s">
        <v>197</v>
      </c>
      <c r="E174" s="96">
        <v>4.55</v>
      </c>
      <c r="F174" s="96"/>
      <c r="G174" s="96">
        <f t="shared" si="14"/>
        <v>0</v>
      </c>
    </row>
    <row r="175" spans="1:7" ht="38.25" x14ac:dyDescent="0.25">
      <c r="A175" s="41" t="s">
        <v>664</v>
      </c>
      <c r="B175" s="88" t="s">
        <v>200</v>
      </c>
      <c r="C175" s="98" t="s">
        <v>602</v>
      </c>
      <c r="D175" s="41" t="s">
        <v>197</v>
      </c>
      <c r="E175" s="96">
        <v>13.02</v>
      </c>
      <c r="F175" s="96"/>
      <c r="G175" s="96">
        <f t="shared" si="14"/>
        <v>0</v>
      </c>
    </row>
    <row r="176" spans="1:7" ht="51" x14ac:dyDescent="0.25">
      <c r="A176" s="41" t="s">
        <v>665</v>
      </c>
      <c r="B176" s="88" t="s">
        <v>202</v>
      </c>
      <c r="C176" s="98" t="s">
        <v>691</v>
      </c>
      <c r="D176" s="41" t="s">
        <v>204</v>
      </c>
      <c r="E176" s="96">
        <v>0.01</v>
      </c>
      <c r="F176" s="96"/>
      <c r="G176" s="96">
        <f t="shared" si="14"/>
        <v>0</v>
      </c>
    </row>
    <row r="177" spans="1:7" ht="38.25" x14ac:dyDescent="0.25">
      <c r="A177" s="41" t="s">
        <v>666</v>
      </c>
      <c r="B177" s="88" t="s">
        <v>205</v>
      </c>
      <c r="C177" s="98" t="s">
        <v>603</v>
      </c>
      <c r="D177" s="41" t="s">
        <v>15</v>
      </c>
      <c r="E177" s="96">
        <v>57.34</v>
      </c>
      <c r="F177" s="96"/>
      <c r="G177" s="96">
        <f t="shared" si="14"/>
        <v>0</v>
      </c>
    </row>
    <row r="178" spans="1:7" ht="40.5" customHeight="1" x14ac:dyDescent="0.25">
      <c r="A178" s="4"/>
      <c r="B178" s="89"/>
      <c r="C178" s="181" t="s">
        <v>207</v>
      </c>
      <c r="D178" s="181"/>
      <c r="E178" s="93"/>
      <c r="F178" s="93"/>
      <c r="G178" s="93">
        <f>SUM(G161:G177)</f>
        <v>0</v>
      </c>
    </row>
    <row r="179" spans="1:7" x14ac:dyDescent="0.25">
      <c r="A179" s="50" t="s">
        <v>6</v>
      </c>
      <c r="B179" s="161" t="s">
        <v>208</v>
      </c>
      <c r="C179" s="161"/>
      <c r="D179" s="161"/>
      <c r="E179" s="93"/>
      <c r="F179" s="93"/>
      <c r="G179" s="96"/>
    </row>
    <row r="180" spans="1:7" ht="38.25" x14ac:dyDescent="0.25">
      <c r="A180" s="41" t="s">
        <v>667</v>
      </c>
      <c r="B180" s="88" t="s">
        <v>209</v>
      </c>
      <c r="C180" s="98" t="s">
        <v>604</v>
      </c>
      <c r="D180" s="41" t="s">
        <v>71</v>
      </c>
      <c r="E180" s="96">
        <v>25</v>
      </c>
      <c r="F180" s="96"/>
      <c r="G180" s="96">
        <f>E180*F180</f>
        <v>0</v>
      </c>
    </row>
    <row r="181" spans="1:7" ht="25.5" x14ac:dyDescent="0.25">
      <c r="A181" s="41" t="s">
        <v>668</v>
      </c>
      <c r="B181" s="88" t="s">
        <v>209</v>
      </c>
      <c r="C181" s="98" t="s">
        <v>460</v>
      </c>
      <c r="D181" s="41" t="s">
        <v>71</v>
      </c>
      <c r="E181" s="96">
        <v>2</v>
      </c>
      <c r="F181" s="96"/>
      <c r="G181" s="96">
        <f>E181*F181</f>
        <v>0</v>
      </c>
    </row>
    <row r="182" spans="1:7" x14ac:dyDescent="0.25">
      <c r="A182" s="4"/>
      <c r="B182" s="89"/>
      <c r="C182" s="42" t="s">
        <v>211</v>
      </c>
      <c r="D182" s="85"/>
      <c r="E182" s="93"/>
      <c r="F182" s="93"/>
      <c r="G182" s="93">
        <f>SUM(G180:G181)</f>
        <v>0</v>
      </c>
    </row>
    <row r="183" spans="1:7" x14ac:dyDescent="0.25">
      <c r="A183" s="169" t="s">
        <v>607</v>
      </c>
      <c r="B183" s="169"/>
      <c r="C183" s="169"/>
      <c r="D183" s="169"/>
      <c r="E183" s="99"/>
      <c r="F183" s="99"/>
      <c r="G183" s="99"/>
    </row>
    <row r="184" spans="1:7" ht="38.25" x14ac:dyDescent="0.25">
      <c r="A184" s="41" t="s">
        <v>669</v>
      </c>
      <c r="B184" s="88" t="s">
        <v>259</v>
      </c>
      <c r="C184" s="101" t="s">
        <v>260</v>
      </c>
      <c r="D184" s="41" t="s">
        <v>152</v>
      </c>
      <c r="E184" s="96">
        <v>12</v>
      </c>
      <c r="F184" s="96"/>
      <c r="G184" s="96">
        <f t="shared" ref="G184:G185" si="15">E184*F184</f>
        <v>0</v>
      </c>
    </row>
    <row r="185" spans="1:7" ht="102" x14ac:dyDescent="0.25">
      <c r="A185" s="41" t="s">
        <v>742</v>
      </c>
      <c r="B185" s="88" t="s">
        <v>261</v>
      </c>
      <c r="C185" s="101" t="s">
        <v>605</v>
      </c>
      <c r="D185" s="41" t="s">
        <v>9</v>
      </c>
      <c r="E185" s="96" t="s">
        <v>606</v>
      </c>
      <c r="F185" s="96"/>
      <c r="G185" s="96">
        <f t="shared" si="15"/>
        <v>0</v>
      </c>
    </row>
    <row r="186" spans="1:7" ht="18" customHeight="1" x14ac:dyDescent="0.25">
      <c r="A186" s="53"/>
      <c r="B186" s="90"/>
      <c r="C186" s="181" t="s">
        <v>608</v>
      </c>
      <c r="D186" s="181"/>
      <c r="E186" s="96"/>
      <c r="F186" s="96"/>
      <c r="G186" s="93">
        <f>SUM(G184:G185)</f>
        <v>0</v>
      </c>
    </row>
    <row r="187" spans="1:7" ht="18" customHeight="1" x14ac:dyDescent="0.25">
      <c r="A187" s="187" t="s">
        <v>696</v>
      </c>
      <c r="B187" s="187"/>
      <c r="C187" s="187"/>
      <c r="D187" s="187"/>
      <c r="E187" s="96"/>
      <c r="F187" s="96"/>
      <c r="G187" s="93"/>
    </row>
    <row r="188" spans="1:7" ht="38.25" x14ac:dyDescent="0.25">
      <c r="A188" s="122" t="s">
        <v>743</v>
      </c>
      <c r="B188" s="123" t="s">
        <v>697</v>
      </c>
      <c r="C188" s="124" t="s">
        <v>698</v>
      </c>
      <c r="D188" s="125" t="s">
        <v>71</v>
      </c>
      <c r="E188" s="126">
        <v>1</v>
      </c>
      <c r="F188" s="127"/>
      <c r="G188" s="128">
        <f>E188*F188</f>
        <v>0</v>
      </c>
    </row>
    <row r="189" spans="1:7" ht="38.25" x14ac:dyDescent="0.25">
      <c r="A189" s="122" t="s">
        <v>744</v>
      </c>
      <c r="B189" s="123" t="s">
        <v>699</v>
      </c>
      <c r="C189" s="124" t="s">
        <v>700</v>
      </c>
      <c r="D189" s="125" t="s">
        <v>71</v>
      </c>
      <c r="E189" s="126">
        <v>2</v>
      </c>
      <c r="F189" s="129"/>
      <c r="G189" s="128">
        <f t="shared" ref="G189:G206" si="16">E189*F189</f>
        <v>0</v>
      </c>
    </row>
    <row r="190" spans="1:7" ht="38.25" x14ac:dyDescent="0.25">
      <c r="A190" s="122" t="s">
        <v>745</v>
      </c>
      <c r="B190" s="123" t="s">
        <v>701</v>
      </c>
      <c r="C190" s="124" t="s">
        <v>702</v>
      </c>
      <c r="D190" s="125" t="s">
        <v>78</v>
      </c>
      <c r="E190" s="126">
        <v>2</v>
      </c>
      <c r="F190" s="129"/>
      <c r="G190" s="128">
        <f t="shared" si="16"/>
        <v>0</v>
      </c>
    </row>
    <row r="191" spans="1:7" ht="38.25" x14ac:dyDescent="0.25">
      <c r="A191" s="122" t="s">
        <v>746</v>
      </c>
      <c r="B191" s="123" t="s">
        <v>703</v>
      </c>
      <c r="C191" s="124" t="s">
        <v>704</v>
      </c>
      <c r="D191" s="125" t="s">
        <v>9</v>
      </c>
      <c r="E191" s="126">
        <v>50</v>
      </c>
      <c r="F191" s="129"/>
      <c r="G191" s="128">
        <f t="shared" si="16"/>
        <v>0</v>
      </c>
    </row>
    <row r="192" spans="1:7" ht="38.25" x14ac:dyDescent="0.25">
      <c r="A192" s="122" t="s">
        <v>747</v>
      </c>
      <c r="B192" s="123" t="s">
        <v>705</v>
      </c>
      <c r="C192" s="124" t="s">
        <v>706</v>
      </c>
      <c r="D192" s="125" t="s">
        <v>9</v>
      </c>
      <c r="E192" s="126">
        <v>50</v>
      </c>
      <c r="F192" s="129"/>
      <c r="G192" s="128">
        <f t="shared" si="16"/>
        <v>0</v>
      </c>
    </row>
    <row r="193" spans="1:7" ht="25.5" x14ac:dyDescent="0.25">
      <c r="A193" s="122" t="s">
        <v>748</v>
      </c>
      <c r="B193" s="123" t="s">
        <v>707</v>
      </c>
      <c r="C193" s="124" t="s">
        <v>708</v>
      </c>
      <c r="D193" s="125" t="s">
        <v>71</v>
      </c>
      <c r="E193" s="126">
        <v>6</v>
      </c>
      <c r="F193" s="129"/>
      <c r="G193" s="128">
        <f t="shared" si="16"/>
        <v>0</v>
      </c>
    </row>
    <row r="194" spans="1:7" ht="25.5" x14ac:dyDescent="0.25">
      <c r="A194" s="122" t="s">
        <v>749</v>
      </c>
      <c r="B194" s="123" t="s">
        <v>709</v>
      </c>
      <c r="C194" s="124" t="s">
        <v>710</v>
      </c>
      <c r="D194" s="125" t="s">
        <v>711</v>
      </c>
      <c r="E194" s="126">
        <v>10</v>
      </c>
      <c r="F194" s="129"/>
      <c r="G194" s="128">
        <f t="shared" si="16"/>
        <v>0</v>
      </c>
    </row>
    <row r="195" spans="1:7" ht="38.25" x14ac:dyDescent="0.25">
      <c r="A195" s="122" t="s">
        <v>750</v>
      </c>
      <c r="B195" s="123" t="s">
        <v>712</v>
      </c>
      <c r="C195" s="124" t="s">
        <v>713</v>
      </c>
      <c r="D195" s="125" t="s">
        <v>9</v>
      </c>
      <c r="E195" s="126">
        <v>185</v>
      </c>
      <c r="F195" s="129"/>
      <c r="G195" s="128">
        <f t="shared" si="16"/>
        <v>0</v>
      </c>
    </row>
    <row r="196" spans="1:7" ht="38.25" x14ac:dyDescent="0.25">
      <c r="A196" s="122" t="s">
        <v>751</v>
      </c>
      <c r="B196" s="123" t="s">
        <v>714</v>
      </c>
      <c r="C196" s="124" t="s">
        <v>715</v>
      </c>
      <c r="D196" s="125" t="s">
        <v>562</v>
      </c>
      <c r="E196" s="126">
        <v>2</v>
      </c>
      <c r="F196" s="127"/>
      <c r="G196" s="128">
        <f t="shared" si="16"/>
        <v>0</v>
      </c>
    </row>
    <row r="197" spans="1:7" ht="38.25" x14ac:dyDescent="0.25">
      <c r="A197" s="122" t="s">
        <v>752</v>
      </c>
      <c r="B197" s="123" t="s">
        <v>699</v>
      </c>
      <c r="C197" s="124" t="s">
        <v>716</v>
      </c>
      <c r="D197" s="125" t="s">
        <v>71</v>
      </c>
      <c r="E197" s="126">
        <v>2</v>
      </c>
      <c r="F197" s="129"/>
      <c r="G197" s="128">
        <f t="shared" si="16"/>
        <v>0</v>
      </c>
    </row>
    <row r="198" spans="1:7" ht="38.25" x14ac:dyDescent="0.25">
      <c r="A198" s="122" t="s">
        <v>753</v>
      </c>
      <c r="B198" s="123" t="s">
        <v>714</v>
      </c>
      <c r="C198" s="124" t="s">
        <v>717</v>
      </c>
      <c r="D198" s="125" t="s">
        <v>562</v>
      </c>
      <c r="E198" s="126">
        <v>2</v>
      </c>
      <c r="F198" s="127"/>
      <c r="G198" s="128">
        <f t="shared" si="16"/>
        <v>0</v>
      </c>
    </row>
    <row r="199" spans="1:7" ht="51" x14ac:dyDescent="0.25">
      <c r="A199" s="122" t="s">
        <v>754</v>
      </c>
      <c r="B199" s="123" t="s">
        <v>718</v>
      </c>
      <c r="C199" s="124" t="s">
        <v>719</v>
      </c>
      <c r="D199" s="125" t="s">
        <v>720</v>
      </c>
      <c r="E199" s="126">
        <v>1</v>
      </c>
      <c r="F199" s="127"/>
      <c r="G199" s="128">
        <f t="shared" si="16"/>
        <v>0</v>
      </c>
    </row>
    <row r="200" spans="1:7" ht="38.25" x14ac:dyDescent="0.25">
      <c r="A200" s="122" t="s">
        <v>755</v>
      </c>
      <c r="B200" s="123" t="s">
        <v>721</v>
      </c>
      <c r="C200" s="124" t="s">
        <v>722</v>
      </c>
      <c r="D200" s="125" t="s">
        <v>9</v>
      </c>
      <c r="E200" s="126">
        <v>200</v>
      </c>
      <c r="F200" s="129"/>
      <c r="G200" s="128">
        <f t="shared" si="16"/>
        <v>0</v>
      </c>
    </row>
    <row r="201" spans="1:7" ht="38.25" x14ac:dyDescent="0.25">
      <c r="A201" s="122" t="s">
        <v>756</v>
      </c>
      <c r="B201" s="123" t="s">
        <v>712</v>
      </c>
      <c r="C201" s="124" t="s">
        <v>713</v>
      </c>
      <c r="D201" s="125" t="s">
        <v>9</v>
      </c>
      <c r="E201" s="126">
        <v>15</v>
      </c>
      <c r="F201" s="129"/>
      <c r="G201" s="128">
        <f t="shared" si="16"/>
        <v>0</v>
      </c>
    </row>
    <row r="202" spans="1:7" ht="63.75" x14ac:dyDescent="0.25">
      <c r="A202" s="122" t="s">
        <v>757</v>
      </c>
      <c r="B202" s="123" t="s">
        <v>723</v>
      </c>
      <c r="C202" s="124" t="s">
        <v>724</v>
      </c>
      <c r="D202" s="125" t="s">
        <v>71</v>
      </c>
      <c r="E202" s="126">
        <v>6</v>
      </c>
      <c r="F202" s="129"/>
      <c r="G202" s="128">
        <f t="shared" si="16"/>
        <v>0</v>
      </c>
    </row>
    <row r="203" spans="1:7" ht="25.5" x14ac:dyDescent="0.25">
      <c r="A203" s="122" t="s">
        <v>758</v>
      </c>
      <c r="B203" s="123" t="s">
        <v>725</v>
      </c>
      <c r="C203" s="124" t="s">
        <v>726</v>
      </c>
      <c r="D203" s="125" t="s">
        <v>71</v>
      </c>
      <c r="E203" s="126">
        <v>2</v>
      </c>
      <c r="F203" s="129"/>
      <c r="G203" s="128">
        <f t="shared" si="16"/>
        <v>0</v>
      </c>
    </row>
    <row r="204" spans="1:7" ht="25.5" x14ac:dyDescent="0.25">
      <c r="A204" s="122" t="s">
        <v>759</v>
      </c>
      <c r="B204" s="123" t="s">
        <v>725</v>
      </c>
      <c r="C204" s="124" t="s">
        <v>727</v>
      </c>
      <c r="D204" s="125" t="s">
        <v>71</v>
      </c>
      <c r="E204" s="126">
        <v>2</v>
      </c>
      <c r="F204" s="129"/>
      <c r="G204" s="128">
        <f t="shared" si="16"/>
        <v>0</v>
      </c>
    </row>
    <row r="205" spans="1:7" ht="25.5" x14ac:dyDescent="0.25">
      <c r="A205" s="122" t="s">
        <v>760</v>
      </c>
      <c r="B205" s="123" t="s">
        <v>728</v>
      </c>
      <c r="C205" s="124" t="s">
        <v>729</v>
      </c>
      <c r="D205" s="125" t="s">
        <v>71</v>
      </c>
      <c r="E205" s="126">
        <v>2</v>
      </c>
      <c r="F205" s="129"/>
      <c r="G205" s="128">
        <f t="shared" si="16"/>
        <v>0</v>
      </c>
    </row>
    <row r="206" spans="1:7" ht="25.5" x14ac:dyDescent="0.25">
      <c r="A206" s="122" t="s">
        <v>761</v>
      </c>
      <c r="B206" s="130" t="s">
        <v>728</v>
      </c>
      <c r="C206" s="131" t="s">
        <v>730</v>
      </c>
      <c r="D206" s="132" t="s">
        <v>71</v>
      </c>
      <c r="E206" s="133">
        <v>2</v>
      </c>
      <c r="F206" s="134"/>
      <c r="G206" s="128">
        <f t="shared" si="16"/>
        <v>0</v>
      </c>
    </row>
    <row r="207" spans="1:7" ht="18" customHeight="1" x14ac:dyDescent="0.25">
      <c r="A207" s="53"/>
      <c r="B207" s="90"/>
      <c r="C207" s="181" t="s">
        <v>731</v>
      </c>
      <c r="D207" s="181"/>
      <c r="E207" s="96"/>
      <c r="F207" s="96"/>
      <c r="G207" s="93">
        <f>SUM(G188:G206)</f>
        <v>0</v>
      </c>
    </row>
    <row r="208" spans="1:7" ht="15.75" customHeight="1" x14ac:dyDescent="0.25">
      <c r="A208" s="188" t="s">
        <v>732</v>
      </c>
      <c r="B208" s="188"/>
      <c r="C208" s="189"/>
      <c r="D208" s="190"/>
      <c r="E208" s="135"/>
      <c r="F208" s="135"/>
      <c r="G208" s="135"/>
    </row>
    <row r="209" spans="1:7" ht="38.25" x14ac:dyDescent="0.25">
      <c r="A209" s="32" t="s">
        <v>762</v>
      </c>
      <c r="B209" s="32" t="s">
        <v>733</v>
      </c>
      <c r="C209" s="124" t="s">
        <v>734</v>
      </c>
      <c r="D209" s="125" t="s">
        <v>9</v>
      </c>
      <c r="E209" s="136">
        <v>142</v>
      </c>
      <c r="F209" s="129"/>
      <c r="G209" s="128">
        <f>E209*F209</f>
        <v>0</v>
      </c>
    </row>
    <row r="210" spans="1:7" ht="63.75" x14ac:dyDescent="0.25">
      <c r="A210" s="32" t="s">
        <v>786</v>
      </c>
      <c r="B210" s="32" t="s">
        <v>261</v>
      </c>
      <c r="C210" s="124" t="s">
        <v>735</v>
      </c>
      <c r="D210" s="125" t="s">
        <v>9</v>
      </c>
      <c r="E210" s="136" t="s">
        <v>736</v>
      </c>
      <c r="F210" s="129"/>
      <c r="G210" s="128">
        <f>E210*F210</f>
        <v>0</v>
      </c>
    </row>
    <row r="211" spans="1:7" ht="26.25" customHeight="1" x14ac:dyDescent="0.25">
      <c r="A211" s="4"/>
      <c r="B211" s="42"/>
      <c r="C211" s="191" t="s">
        <v>737</v>
      </c>
      <c r="D211" s="192"/>
      <c r="E211" s="137"/>
      <c r="F211" s="137"/>
      <c r="G211" s="138">
        <f>SUM(G209:G210)</f>
        <v>0</v>
      </c>
    </row>
    <row r="212" spans="1:7" x14ac:dyDescent="0.25">
      <c r="A212" s="158" t="s">
        <v>639</v>
      </c>
      <c r="B212" s="158"/>
      <c r="C212" s="158"/>
      <c r="D212" s="158"/>
      <c r="E212" s="158"/>
      <c r="F212" s="158"/>
      <c r="G212" s="93">
        <f>SUM(G186,G182,G178,G158,G129,G118,G105,G99,G92,G81,G67,G55,G50,G44,G38,G23,G11,G207,G211)</f>
        <v>0</v>
      </c>
    </row>
    <row r="213" spans="1:7" x14ac:dyDescent="0.25">
      <c r="A213" s="158" t="s">
        <v>633</v>
      </c>
      <c r="B213" s="158"/>
      <c r="C213" s="158"/>
      <c r="D213" s="158"/>
      <c r="E213" s="158"/>
      <c r="F213" s="158"/>
      <c r="G213" s="93">
        <f>G212*23%</f>
        <v>0</v>
      </c>
    </row>
    <row r="214" spans="1:7" x14ac:dyDescent="0.25">
      <c r="A214" s="158" t="s">
        <v>634</v>
      </c>
      <c r="B214" s="158"/>
      <c r="C214" s="158"/>
      <c r="D214" s="158"/>
      <c r="E214" s="158"/>
      <c r="F214" s="158"/>
      <c r="G214" s="93">
        <f>G212+G213</f>
        <v>0</v>
      </c>
    </row>
    <row r="215" spans="1:7" ht="18.75" x14ac:dyDescent="0.3">
      <c r="A215" s="102" t="s">
        <v>631</v>
      </c>
      <c r="B215" s="103"/>
      <c r="C215" s="8"/>
      <c r="D215" s="4"/>
      <c r="E215" s="99"/>
      <c r="F215" s="99"/>
      <c r="G215" s="99"/>
    </row>
    <row r="216" spans="1:7" x14ac:dyDescent="0.25">
      <c r="A216" s="19" t="s">
        <v>0</v>
      </c>
      <c r="B216" s="87" t="s">
        <v>80</v>
      </c>
      <c r="C216" s="19" t="s">
        <v>81</v>
      </c>
      <c r="D216" s="19" t="s">
        <v>1</v>
      </c>
      <c r="E216" s="92" t="s">
        <v>82</v>
      </c>
      <c r="F216" s="92" t="s">
        <v>83</v>
      </c>
      <c r="G216" s="92" t="s">
        <v>84</v>
      </c>
    </row>
    <row r="217" spans="1:7" x14ac:dyDescent="0.25">
      <c r="A217" s="50" t="s">
        <v>670</v>
      </c>
      <c r="B217" s="161" t="s">
        <v>609</v>
      </c>
      <c r="C217" s="161"/>
      <c r="D217" s="161"/>
      <c r="E217" s="93"/>
      <c r="F217" s="93"/>
      <c r="G217" s="96"/>
    </row>
    <row r="218" spans="1:7" ht="25.5" x14ac:dyDescent="0.25">
      <c r="A218" s="41" t="s">
        <v>2</v>
      </c>
      <c r="B218" s="88" t="s">
        <v>610</v>
      </c>
      <c r="C218" s="98" t="s">
        <v>611</v>
      </c>
      <c r="D218" s="41" t="s">
        <v>71</v>
      </c>
      <c r="E218" s="96">
        <v>20</v>
      </c>
      <c r="F218" s="96"/>
      <c r="G218" s="96">
        <f t="shared" ref="G218:G223" si="17">E218*F218</f>
        <v>0</v>
      </c>
    </row>
    <row r="219" spans="1:7" ht="25.5" x14ac:dyDescent="0.25">
      <c r="A219" s="41" t="s">
        <v>6</v>
      </c>
      <c r="B219" s="88" t="s">
        <v>610</v>
      </c>
      <c r="C219" s="98" t="s">
        <v>612</v>
      </c>
      <c r="D219" s="41" t="s">
        <v>71</v>
      </c>
      <c r="E219" s="96">
        <v>8</v>
      </c>
      <c r="F219" s="96"/>
      <c r="G219" s="96">
        <f t="shared" si="17"/>
        <v>0</v>
      </c>
    </row>
    <row r="220" spans="1:7" ht="25.5" x14ac:dyDescent="0.25">
      <c r="A220" s="41" t="s">
        <v>20</v>
      </c>
      <c r="B220" s="88" t="s">
        <v>610</v>
      </c>
      <c r="C220" s="98" t="s">
        <v>626</v>
      </c>
      <c r="D220" s="41" t="s">
        <v>71</v>
      </c>
      <c r="E220" s="96">
        <v>3</v>
      </c>
      <c r="F220" s="96"/>
      <c r="G220" s="96">
        <f t="shared" si="17"/>
        <v>0</v>
      </c>
    </row>
    <row r="221" spans="1:7" ht="25.5" x14ac:dyDescent="0.25">
      <c r="A221" s="41" t="s">
        <v>30</v>
      </c>
      <c r="B221" s="88" t="s">
        <v>610</v>
      </c>
      <c r="C221" s="98" t="s">
        <v>627</v>
      </c>
      <c r="D221" s="41" t="s">
        <v>71</v>
      </c>
      <c r="E221" s="96">
        <v>3</v>
      </c>
      <c r="F221" s="96"/>
      <c r="G221" s="96">
        <f t="shared" si="17"/>
        <v>0</v>
      </c>
    </row>
    <row r="222" spans="1:7" ht="25.5" x14ac:dyDescent="0.25">
      <c r="A222" s="41" t="s">
        <v>41</v>
      </c>
      <c r="B222" s="88" t="s">
        <v>610</v>
      </c>
      <c r="C222" s="98" t="s">
        <v>628</v>
      </c>
      <c r="D222" s="41" t="s">
        <v>71</v>
      </c>
      <c r="E222" s="96">
        <v>6</v>
      </c>
      <c r="F222" s="96"/>
      <c r="G222" s="96">
        <f t="shared" si="17"/>
        <v>0</v>
      </c>
    </row>
    <row r="223" spans="1:7" ht="25.5" x14ac:dyDescent="0.25">
      <c r="A223" s="41" t="s">
        <v>46</v>
      </c>
      <c r="B223" s="88" t="s">
        <v>610</v>
      </c>
      <c r="C223" s="98" t="s">
        <v>613</v>
      </c>
      <c r="D223" s="41" t="s">
        <v>71</v>
      </c>
      <c r="E223" s="96">
        <v>5</v>
      </c>
      <c r="F223" s="96"/>
      <c r="G223" s="96">
        <f t="shared" si="17"/>
        <v>0</v>
      </c>
    </row>
    <row r="224" spans="1:7" x14ac:dyDescent="0.25">
      <c r="A224" s="4"/>
      <c r="B224" s="89"/>
      <c r="C224" s="42" t="s">
        <v>614</v>
      </c>
      <c r="D224" s="85"/>
      <c r="E224" s="93"/>
      <c r="F224" s="93"/>
      <c r="G224" s="93">
        <f>SUM(G218:G223)</f>
        <v>0</v>
      </c>
    </row>
    <row r="225" spans="1:7" x14ac:dyDescent="0.25">
      <c r="A225" s="50" t="s">
        <v>671</v>
      </c>
      <c r="B225" s="161" t="s">
        <v>615</v>
      </c>
      <c r="C225" s="161"/>
      <c r="D225" s="161"/>
      <c r="E225" s="93"/>
      <c r="F225" s="93"/>
      <c r="G225" s="96"/>
    </row>
    <row r="226" spans="1:7" ht="129.75" customHeight="1" x14ac:dyDescent="0.25">
      <c r="A226" s="41" t="s">
        <v>50</v>
      </c>
      <c r="B226" s="88" t="s">
        <v>616</v>
      </c>
      <c r="C226" s="98" t="s">
        <v>690</v>
      </c>
      <c r="D226" s="41" t="s">
        <v>15</v>
      </c>
      <c r="E226" s="96">
        <v>44.58</v>
      </c>
      <c r="F226" s="96"/>
      <c r="G226" s="96">
        <f t="shared" ref="G226:G227" si="18">E226*F226</f>
        <v>0</v>
      </c>
    </row>
    <row r="227" spans="1:7" ht="119.25" customHeight="1" x14ac:dyDescent="0.25">
      <c r="A227" s="41" t="s">
        <v>56</v>
      </c>
      <c r="B227" s="88" t="s">
        <v>618</v>
      </c>
      <c r="C227" s="98" t="s">
        <v>629</v>
      </c>
      <c r="D227" s="41" t="s">
        <v>15</v>
      </c>
      <c r="E227" s="96">
        <v>31.62</v>
      </c>
      <c r="F227" s="96"/>
      <c r="G227" s="96">
        <f t="shared" si="18"/>
        <v>0</v>
      </c>
    </row>
    <row r="228" spans="1:7" x14ac:dyDescent="0.25">
      <c r="A228" s="4"/>
      <c r="B228" s="89"/>
      <c r="C228" s="42" t="s">
        <v>630</v>
      </c>
      <c r="D228" s="85"/>
      <c r="E228" s="93"/>
      <c r="F228" s="93"/>
      <c r="G228" s="93">
        <f>SUM(G226:G227)</f>
        <v>0</v>
      </c>
    </row>
    <row r="229" spans="1:7" x14ac:dyDescent="0.25">
      <c r="A229" s="158" t="s">
        <v>640</v>
      </c>
      <c r="B229" s="158"/>
      <c r="C229" s="158"/>
      <c r="D229" s="158"/>
      <c r="E229" s="158"/>
      <c r="F229" s="158"/>
      <c r="G229" s="97">
        <f>SUM(G228,G224)</f>
        <v>0</v>
      </c>
    </row>
    <row r="230" spans="1:7" x14ac:dyDescent="0.25">
      <c r="A230" s="158" t="s">
        <v>633</v>
      </c>
      <c r="B230" s="158"/>
      <c r="C230" s="158"/>
      <c r="D230" s="158"/>
      <c r="E230" s="158"/>
      <c r="F230" s="158"/>
      <c r="G230" s="97">
        <f>G229*23%</f>
        <v>0</v>
      </c>
    </row>
    <row r="231" spans="1:7" x14ac:dyDescent="0.25">
      <c r="A231" s="158" t="s">
        <v>634</v>
      </c>
      <c r="B231" s="158"/>
      <c r="C231" s="158"/>
      <c r="D231" s="158"/>
      <c r="E231" s="158"/>
      <c r="F231" s="158"/>
      <c r="G231" s="97">
        <f>G229+G230</f>
        <v>0</v>
      </c>
    </row>
    <row r="233" spans="1:7" x14ac:dyDescent="0.25">
      <c r="A233" s="91" t="s">
        <v>693</v>
      </c>
      <c r="E233" s="176" t="s">
        <v>692</v>
      </c>
      <c r="F233" s="176"/>
      <c r="G233" s="176"/>
    </row>
    <row r="234" spans="1:7" ht="33" customHeight="1" x14ac:dyDescent="0.25">
      <c r="E234" s="193" t="s">
        <v>682</v>
      </c>
      <c r="F234" s="193"/>
      <c r="G234" s="193"/>
    </row>
  </sheetData>
  <mergeCells count="43">
    <mergeCell ref="E234:G234"/>
    <mergeCell ref="B217:D217"/>
    <mergeCell ref="B225:D225"/>
    <mergeCell ref="A229:F229"/>
    <mergeCell ref="A230:F230"/>
    <mergeCell ref="A231:F231"/>
    <mergeCell ref="E233:G233"/>
    <mergeCell ref="A214:F214"/>
    <mergeCell ref="B160:D160"/>
    <mergeCell ref="C178:D178"/>
    <mergeCell ref="B179:D179"/>
    <mergeCell ref="A183:D183"/>
    <mergeCell ref="C186:D186"/>
    <mergeCell ref="A187:D187"/>
    <mergeCell ref="C207:D207"/>
    <mergeCell ref="A208:D208"/>
    <mergeCell ref="C211:D211"/>
    <mergeCell ref="A212:F212"/>
    <mergeCell ref="A213:F213"/>
    <mergeCell ref="A159:D159"/>
    <mergeCell ref="B68:E68"/>
    <mergeCell ref="C81:D81"/>
    <mergeCell ref="B82:E82"/>
    <mergeCell ref="C92:D92"/>
    <mergeCell ref="B93:E93"/>
    <mergeCell ref="C99:D99"/>
    <mergeCell ref="B100:E100"/>
    <mergeCell ref="B106:E106"/>
    <mergeCell ref="A119:D119"/>
    <mergeCell ref="C129:D129"/>
    <mergeCell ref="B130:D130"/>
    <mergeCell ref="C67:D67"/>
    <mergeCell ref="A3:D3"/>
    <mergeCell ref="B4:D4"/>
    <mergeCell ref="B12:D12"/>
    <mergeCell ref="B24:D24"/>
    <mergeCell ref="C38:D38"/>
    <mergeCell ref="B39:D39"/>
    <mergeCell ref="B45:D45"/>
    <mergeCell ref="C50:D50"/>
    <mergeCell ref="B51:E51"/>
    <mergeCell ref="C55:D55"/>
    <mergeCell ref="B56:E56"/>
  </mergeCells>
  <printOptions horizontalCentered="1"/>
  <pageMargins left="0.35433070866141736" right="0.23622047244094491" top="0.6692913385826772" bottom="0.55118110236220474" header="0.31496062992125984" footer="0.31496062992125984"/>
  <pageSetup paperSize="9" scale="95" orientation="portrait" r:id="rId1"/>
  <headerFooter>
    <oddHeader>&amp;LNr sprawy: BZPiFZ.271.8.2020&amp;R&amp;14ULICA ŁĄKOWA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Zestawienie kosztów</vt:lpstr>
      <vt:lpstr>ul. Prosta</vt:lpstr>
      <vt:lpstr>ul. Zbożowa</vt:lpstr>
      <vt:lpstr>ul. Łąkowa</vt:lpstr>
      <vt:lpstr>'ul. Prosta'!Obszar_wydruku</vt:lpstr>
      <vt:lpstr>'Zestawienie kosztów'!Obszar_wydruku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cp:lastPrinted>2020-05-06T07:31:47Z</cp:lastPrinted>
  <dcterms:created xsi:type="dcterms:W3CDTF">2020-04-29T06:28:42Z</dcterms:created>
  <dcterms:modified xsi:type="dcterms:W3CDTF">2020-05-20T05:34:20Z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19.2.4.19330</vt:lpwstr>
  </property>
</Properties>
</file>